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Прейскуранты цен для сайта\"/>
    </mc:Choice>
  </mc:AlternateContent>
  <bookViews>
    <workbookView xWindow="240" yWindow="75" windowWidth="20055" windowHeight="7935" tabRatio="960"/>
  </bookViews>
  <sheets>
    <sheet name="по 1218 2026" sheetId="9" r:id="rId1"/>
    <sheet name="картофель" sheetId="12" r:id="rId2"/>
    <sheet name="вода сверх норм 2026" sheetId="5" r:id="rId3"/>
    <sheet name="колка не вход в перечень2026" sheetId="7" r:id="rId4"/>
    <sheet name="услуг не вход в перечень2026" sheetId="14" r:id="rId5"/>
  </sheets>
  <definedNames>
    <definedName name="_xlnm.Print_Titles" localSheetId="2">'вода сверх норм 2026'!$B:$H,'вода сверх норм 2026'!$12:$12</definedName>
    <definedName name="_xlnm.Print_Titles" localSheetId="3">'колка не вход в перечень2026'!$B:$H,'колка не вход в перечень2026'!$12:$12</definedName>
    <definedName name="_xlnm.Print_Titles" localSheetId="0">'по 1218 2026'!$5:$5</definedName>
    <definedName name="_xlnm.Print_Titles" localSheetId="4">'услуг не вход в перечень2026'!$B:$H,'услуг не вход в перечень2026'!$12:$12</definedName>
    <definedName name="_xlnm.Print_Area" localSheetId="2">'вода сверх норм 2026'!$A$1:$I$21</definedName>
    <definedName name="_xlnm.Print_Area" localSheetId="1">картофель!$A$1:$H$31</definedName>
    <definedName name="_xlnm.Print_Area" localSheetId="3">'колка не вход в перечень2026'!$A$1:$H$23</definedName>
    <definedName name="_xlnm.Print_Area" localSheetId="0">'по 1218 2026'!$A$1:$G$223</definedName>
    <definedName name="_xlnm.Print_Area" localSheetId="4">'услуг не вход в перечень2026'!$A$1:$H$29</definedName>
  </definedNames>
  <calcPr calcId="162913"/>
</workbook>
</file>

<file path=xl/calcChain.xml><?xml version="1.0" encoding="utf-8"?>
<calcChain xmlns="http://schemas.openxmlformats.org/spreadsheetml/2006/main">
  <c r="E20" i="14" l="1"/>
  <c r="E19" i="14"/>
  <c r="F19" i="14" s="1"/>
  <c r="F20" i="14"/>
  <c r="F18" i="14"/>
  <c r="F17" i="14"/>
  <c r="E16" i="14"/>
  <c r="F16" i="14"/>
  <c r="G17" i="14" l="1"/>
  <c r="H17" i="14" s="1"/>
  <c r="G18" i="14"/>
  <c r="H18" i="14" s="1"/>
  <c r="G19" i="14"/>
  <c r="H19" i="14" s="1"/>
  <c r="G20" i="14"/>
  <c r="H20" i="14" s="1"/>
  <c r="G16" i="14"/>
  <c r="H16" i="14" s="1"/>
  <c r="E24" i="14" l="1"/>
  <c r="F24" i="14" s="1"/>
  <c r="G24" i="14" s="1"/>
  <c r="E23" i="14"/>
  <c r="F23" i="14"/>
  <c r="G23" i="14" s="1"/>
  <c r="E21" i="14"/>
  <c r="E15" i="14"/>
  <c r="F15" i="14" s="1"/>
  <c r="E14" i="14"/>
  <c r="F14" i="14"/>
  <c r="G14" i="14" s="1"/>
  <c r="H14" i="14" s="1"/>
  <c r="F21" i="14"/>
  <c r="G21" i="14" s="1"/>
  <c r="H21" i="14" s="1"/>
  <c r="E13" i="14"/>
  <c r="F13" i="14"/>
  <c r="H23" i="14" l="1"/>
  <c r="H24" i="14"/>
  <c r="G15" i="14"/>
  <c r="H15" i="14" s="1"/>
  <c r="G13" i="14"/>
  <c r="H13" i="14" s="1"/>
  <c r="F206" i="9" l="1"/>
  <c r="F201" i="9"/>
  <c r="F200" i="9"/>
  <c r="F198" i="9"/>
  <c r="F197" i="9"/>
  <c r="F195" i="9"/>
  <c r="F194" i="9"/>
  <c r="G205" i="9"/>
  <c r="F205" i="9"/>
  <c r="F219" i="9"/>
  <c r="F144" i="9" l="1"/>
  <c r="F14" i="12" l="1"/>
  <c r="F15" i="12"/>
  <c r="F16" i="12"/>
  <c r="F17" i="12"/>
  <c r="F18" i="12"/>
  <c r="F19" i="12"/>
  <c r="F20" i="12"/>
  <c r="F13" i="12"/>
  <c r="G14" i="12" l="1"/>
  <c r="H14" i="12" s="1"/>
  <c r="G16" i="12"/>
  <c r="H16" i="12" s="1"/>
  <c r="G17" i="12"/>
  <c r="H17" i="12" s="1"/>
  <c r="G18" i="12"/>
  <c r="H18" i="12" s="1"/>
  <c r="G20" i="12"/>
  <c r="H20" i="12" s="1"/>
  <c r="G15" i="12"/>
  <c r="H15" i="12" s="1"/>
  <c r="G13" i="12"/>
  <c r="H13" i="12" s="1"/>
  <c r="G19" i="12"/>
  <c r="H19" i="12" s="1"/>
  <c r="F178" i="9" l="1"/>
  <c r="G178" i="9"/>
  <c r="F179" i="9"/>
  <c r="G179" i="9"/>
  <c r="G176" i="9"/>
  <c r="F176" i="9"/>
  <c r="G174" i="9"/>
  <c r="G175" i="9"/>
  <c r="F174" i="9"/>
  <c r="F175" i="9"/>
  <c r="G170" i="9"/>
  <c r="G171" i="9"/>
  <c r="G172" i="9"/>
  <c r="F170" i="9"/>
  <c r="F171" i="9"/>
  <c r="F172" i="9"/>
  <c r="G168" i="9" l="1"/>
  <c r="G169" i="9"/>
  <c r="F168" i="9"/>
  <c r="F169" i="9"/>
  <c r="F161" i="9" l="1"/>
  <c r="G160" i="9" l="1"/>
  <c r="F160" i="9"/>
  <c r="G161" i="9"/>
  <c r="G159" i="9"/>
  <c r="F159" i="9"/>
  <c r="G157" i="9"/>
  <c r="F157" i="9"/>
  <c r="F154" i="9"/>
  <c r="G153" i="9"/>
  <c r="F153" i="9"/>
  <c r="F152" i="9"/>
  <c r="F151" i="9"/>
  <c r="F148" i="9"/>
  <c r="F149" i="9"/>
  <c r="F147" i="9"/>
  <c r="F145" i="9"/>
  <c r="F146" i="9"/>
  <c r="F134" i="9"/>
  <c r="G134" i="9"/>
  <c r="F135" i="9"/>
  <c r="G135" i="9"/>
  <c r="F136" i="9"/>
  <c r="G136" i="9"/>
  <c r="G133" i="9"/>
  <c r="F133" i="9"/>
  <c r="G126" i="9"/>
  <c r="F126" i="9"/>
  <c r="F117" i="9"/>
  <c r="G117" i="9"/>
  <c r="F116" i="9"/>
  <c r="G116" i="9"/>
  <c r="F114" i="9"/>
  <c r="G114" i="9"/>
  <c r="F115" i="9"/>
  <c r="G115" i="9"/>
  <c r="F113" i="9"/>
  <c r="G113" i="9"/>
  <c r="F111" i="9"/>
  <c r="G111" i="9"/>
  <c r="F112" i="9"/>
  <c r="G112" i="9"/>
  <c r="F110" i="9"/>
  <c r="G110" i="9"/>
  <c r="G108" i="9"/>
  <c r="F108" i="9"/>
  <c r="F106" i="9"/>
  <c r="G106" i="9"/>
  <c r="F104" i="9"/>
  <c r="G104" i="9"/>
  <c r="F102" i="9"/>
  <c r="G102" i="9"/>
  <c r="F103" i="9"/>
  <c r="G103" i="9"/>
  <c r="G101" i="9"/>
  <c r="F101" i="9"/>
  <c r="F97" i="9"/>
  <c r="G97" i="9"/>
  <c r="F98" i="9"/>
  <c r="G98" i="9"/>
  <c r="F99" i="9"/>
  <c r="G99" i="9"/>
  <c r="F93" i="9"/>
  <c r="G93" i="9"/>
  <c r="F94" i="9"/>
  <c r="G94" i="9"/>
  <c r="F95" i="9"/>
  <c r="G95" i="9"/>
  <c r="F96" i="9"/>
  <c r="G96" i="9"/>
  <c r="F89" i="9"/>
  <c r="G89" i="9"/>
  <c r="F90" i="9"/>
  <c r="G90" i="9"/>
  <c r="F91" i="9"/>
  <c r="G91" i="9"/>
  <c r="F92" i="9"/>
  <c r="G92" i="9"/>
  <c r="G88" i="9"/>
  <c r="F88" i="9"/>
  <c r="G87" i="9"/>
  <c r="F87" i="9"/>
  <c r="F86" i="9"/>
  <c r="G86" i="9"/>
  <c r="F84" i="9"/>
  <c r="G84" i="9"/>
  <c r="F85" i="9"/>
  <c r="G85" i="9"/>
  <c r="F82" i="9"/>
  <c r="G82" i="9"/>
  <c r="F83" i="9"/>
  <c r="G83" i="9"/>
  <c r="F78" i="9"/>
  <c r="G78" i="9"/>
  <c r="F79" i="9"/>
  <c r="G79" i="9"/>
  <c r="F80" i="9"/>
  <c r="G80" i="9"/>
  <c r="F81" i="9"/>
  <c r="G81" i="9"/>
  <c r="F74" i="9"/>
  <c r="G74" i="9"/>
  <c r="F75" i="9"/>
  <c r="G75" i="9"/>
  <c r="F76" i="9"/>
  <c r="G76" i="9"/>
  <c r="F77" i="9"/>
  <c r="G77" i="9"/>
  <c r="F73" i="9"/>
  <c r="G73" i="9"/>
  <c r="F65" i="9"/>
  <c r="G65" i="9"/>
  <c r="F66" i="9"/>
  <c r="G66" i="9"/>
  <c r="F67" i="9"/>
  <c r="G67" i="9"/>
  <c r="F68" i="9"/>
  <c r="G68" i="9"/>
  <c r="F69" i="9"/>
  <c r="G69" i="9"/>
  <c r="F70" i="9"/>
  <c r="G70" i="9"/>
  <c r="F71" i="9"/>
  <c r="G71" i="9"/>
  <c r="F72" i="9"/>
  <c r="G72" i="9"/>
  <c r="F62" i="9"/>
  <c r="G62" i="9"/>
  <c r="F63" i="9"/>
  <c r="G63" i="9"/>
  <c r="F64" i="9"/>
  <c r="G64" i="9"/>
  <c r="F60" i="9"/>
  <c r="G60" i="9"/>
  <c r="F61" i="9"/>
  <c r="G61" i="9"/>
  <c r="F56" i="9"/>
  <c r="G56" i="9"/>
  <c r="F57" i="9"/>
  <c r="G57" i="9"/>
  <c r="F58" i="9"/>
  <c r="G58" i="9"/>
  <c r="F59" i="9"/>
  <c r="G59" i="9"/>
  <c r="F55" i="9"/>
  <c r="G55" i="9"/>
  <c r="F53" i="9"/>
  <c r="G53" i="9"/>
  <c r="F54" i="9"/>
  <c r="G54" i="9"/>
  <c r="F49" i="9"/>
  <c r="G49" i="9"/>
  <c r="F50" i="9"/>
  <c r="G50" i="9"/>
  <c r="F51" i="9"/>
  <c r="G51" i="9"/>
  <c r="F52" i="9"/>
  <c r="G52" i="9"/>
  <c r="G48" i="9"/>
  <c r="F48" i="9"/>
  <c r="F44" i="9"/>
  <c r="F43" i="9"/>
  <c r="G43" i="9"/>
  <c r="G44" i="9"/>
  <c r="F45" i="9"/>
  <c r="G45" i="9"/>
  <c r="F46" i="9"/>
  <c r="G46" i="9"/>
  <c r="F41" i="9"/>
  <c r="G41" i="9"/>
  <c r="F42" i="9"/>
  <c r="G42" i="9"/>
  <c r="G40" i="9"/>
  <c r="F40" i="9"/>
  <c r="F34" i="9"/>
  <c r="G34" i="9"/>
  <c r="F35" i="9"/>
  <c r="G35" i="9"/>
  <c r="F36" i="9"/>
  <c r="G36" i="9"/>
  <c r="F37" i="9"/>
  <c r="G37" i="9"/>
  <c r="F38" i="9"/>
  <c r="G38" i="9"/>
  <c r="F33" i="9"/>
  <c r="G33" i="9"/>
  <c r="F32" i="9"/>
  <c r="G32" i="9"/>
  <c r="F31" i="9"/>
  <c r="G31" i="9"/>
  <c r="F28" i="9"/>
  <c r="G28" i="9"/>
  <c r="F29" i="9"/>
  <c r="G29" i="9"/>
  <c r="F30" i="9"/>
  <c r="G30" i="9"/>
  <c r="G27" i="9"/>
  <c r="F27" i="9"/>
  <c r="G23" i="9"/>
  <c r="G24" i="9"/>
  <c r="G25" i="9"/>
  <c r="G22" i="9"/>
  <c r="F23" i="9"/>
  <c r="F24" i="9"/>
  <c r="F25" i="9"/>
  <c r="F22" i="9"/>
  <c r="F17" i="7" l="1"/>
  <c r="G17" i="7" s="1"/>
  <c r="F18" i="7"/>
  <c r="G18" i="7" s="1"/>
  <c r="H18" i="7" s="1"/>
  <c r="F19" i="7"/>
  <c r="F15" i="7"/>
  <c r="G15" i="7" s="1"/>
  <c r="F14" i="7"/>
  <c r="G14" i="7" s="1"/>
  <c r="F14" i="5"/>
  <c r="H14" i="5" s="1"/>
  <c r="F15" i="5"/>
  <c r="H15" i="5" s="1"/>
  <c r="F16" i="5"/>
  <c r="H16" i="5" s="1"/>
  <c r="F17" i="5"/>
  <c r="H17" i="5" s="1"/>
  <c r="F18" i="5"/>
  <c r="H18" i="5" s="1"/>
  <c r="G19" i="7" l="1"/>
  <c r="H19" i="7" s="1"/>
  <c r="H15" i="7"/>
  <c r="H17" i="7"/>
  <c r="H14" i="7"/>
</calcChain>
</file>

<file path=xl/sharedStrings.xml><?xml version="1.0" encoding="utf-8"?>
<sst xmlns="http://schemas.openxmlformats.org/spreadsheetml/2006/main" count="784" uniqueCount="441">
  <si>
    <t>ПРЕЙСКУРАНТ</t>
  </si>
  <si>
    <t>Территориального центра социального обслуживания населения Лепельского района</t>
  </si>
  <si>
    <t>№ п/п</t>
  </si>
  <si>
    <t>Наименование товара (работы, услуги)</t>
  </si>
  <si>
    <t>Единица измерения</t>
  </si>
  <si>
    <t>Норма времени,          чел. - ч.</t>
  </si>
  <si>
    <t>Цена (тариф) без НДС, рублей</t>
  </si>
  <si>
    <t>НДС 20%</t>
  </si>
  <si>
    <t>Цена (тариф) с НДС, рублей</t>
  </si>
  <si>
    <t>1.</t>
  </si>
  <si>
    <t>1 блюдо</t>
  </si>
  <si>
    <t>2.</t>
  </si>
  <si>
    <t>3.</t>
  </si>
  <si>
    <t>10 предметов</t>
  </si>
  <si>
    <t>4.</t>
  </si>
  <si>
    <t>5.</t>
  </si>
  <si>
    <t>6.</t>
  </si>
  <si>
    <t>1 шт.</t>
  </si>
  <si>
    <t>1 плита</t>
  </si>
  <si>
    <t xml:space="preserve">                                 </t>
  </si>
  <si>
    <t>вручную до 50 м</t>
  </si>
  <si>
    <t>до 200 м</t>
  </si>
  <si>
    <t>свыше 200 м</t>
  </si>
  <si>
    <t>на тележке до 200 м</t>
  </si>
  <si>
    <t>1 емкость до 10 литров</t>
  </si>
  <si>
    <t>1 емкость до 20 литров</t>
  </si>
  <si>
    <t>Доставка воды (для проживающих в жилых помещениях без центрального водоснабжения):</t>
  </si>
  <si>
    <t>колка дров</t>
  </si>
  <si>
    <t>топором</t>
  </si>
  <si>
    <t>с применением клиньев</t>
  </si>
  <si>
    <t>1 скл.м3</t>
  </si>
  <si>
    <t>укладка дров</t>
  </si>
  <si>
    <t>до 10 м</t>
  </si>
  <si>
    <t>до 20 м</t>
  </si>
  <si>
    <t>свыше 20 м</t>
  </si>
  <si>
    <t>ПОСТАНОВЛЕНИЕ МИНИСТЕРСТВА ТРУДА И СОЦИАЛЬНОЙ ЗАЩИТЫ РЕСПУБЛИКИ БЕЛАРУСЬ
23 июня 2016 г. N 29
ОБ УСТАНОВЛЕНИИ НОРМ ВРЕМЕНИ НА ОКАЗАНИЕ СОЦИАЛЬНЫХ УСЛУГ, ПРЕДОСТАВЛЯЕМЫХ ТЕРРИТОРИАЛЬНЫМИ ЦЕНТРАМИ СОЦИАЛЬНОГО ОБСЛУЖИВАНИЯ НАСЕЛЕНИЯ, И ПРИЗНАНИИ УТРАТИВШИМИ СИЛУ ПОСТАНОВЛЕНИЙ МИНИСТЕРСТВА ТРУДА И СОЦИАЛЬНОЙ ЗАЩИТЫ РЕСПУБЛИКИ БЕЛАРУСЬ ОТ 1 НОЯБРЯ 2002 Г. N 141 И ОТ 23 ДЕКАБРЯ 2005 Г. N 182</t>
  </si>
  <si>
    <t>Телефон для справок 3-49-66</t>
  </si>
  <si>
    <t>Наименование услуг</t>
  </si>
  <si>
    <t>Условие выполнения работ</t>
  </si>
  <si>
    <t>Норма времени, чел.-мин</t>
  </si>
  <si>
    <t>1 услуга</t>
  </si>
  <si>
    <t>по фактическому времени оказания услуги</t>
  </si>
  <si>
    <t>в форме стационарного, полустационарного обслуживания и обслуживания на дому</t>
  </si>
  <si>
    <t>1 консультация</t>
  </si>
  <si>
    <t>в форме нестационарного и срочного обслуживания</t>
  </si>
  <si>
    <t>1 пакет документов</t>
  </si>
  <si>
    <t>в форме стационарного и полустационарного обслуживания: индивидуальная беседа</t>
  </si>
  <si>
    <t>1 беседа</t>
  </si>
  <si>
    <t>групповые занятия</t>
  </si>
  <si>
    <t>1 занятие</t>
  </si>
  <si>
    <t>согласно графику проведения занятий</t>
  </si>
  <si>
    <t>в форме нестационарного обслуживания и обслуживания на дому</t>
  </si>
  <si>
    <t>пешком до 500 м</t>
  </si>
  <si>
    <t>1 заказ весом до 7 кг</t>
  </si>
  <si>
    <t>на последующие 100 м пешком добавлять</t>
  </si>
  <si>
    <t>велосипедом до 500 м</t>
  </si>
  <si>
    <t>на последующие 100 м велосипедом добавлять</t>
  </si>
  <si>
    <t>пешком до 50 м</t>
  </si>
  <si>
    <t>1 емкость</t>
  </si>
  <si>
    <t>весом до 7 кг</t>
  </si>
  <si>
    <t>до 10 л</t>
  </si>
  <si>
    <t>до 20 л</t>
  </si>
  <si>
    <t>1 емкость весом до 7 кг</t>
  </si>
  <si>
    <t>1 растопка</t>
  </si>
  <si>
    <t>стул, кресло</t>
  </si>
  <si>
    <t>стол, полка, тумбочка</t>
  </si>
  <si>
    <t>шкаф, стеллаж</t>
  </si>
  <si>
    <t>диван</t>
  </si>
  <si>
    <t>стул</t>
  </si>
  <si>
    <t>кресло</t>
  </si>
  <si>
    <t>ковровое покрытие</t>
  </si>
  <si>
    <t>вручную</t>
  </si>
  <si>
    <t>пылесосом</t>
  </si>
  <si>
    <t>влажная протирка</t>
  </si>
  <si>
    <t>мытье</t>
  </si>
  <si>
    <t>мытье при разовой уборке сильнозагрязненного пола</t>
  </si>
  <si>
    <t>1 пог.м</t>
  </si>
  <si>
    <t>обметание стен</t>
  </si>
  <si>
    <t>обметание потолков</t>
  </si>
  <si>
    <t>влажная протирка стен</t>
  </si>
  <si>
    <t>влажная протирка потолков</t>
  </si>
  <si>
    <t>периодическая чистка раковины</t>
  </si>
  <si>
    <t>разовая чистка сильнозагрязненной раковины</t>
  </si>
  <si>
    <t>периодическая чистка ванны</t>
  </si>
  <si>
    <t>разовая чистка сильнозагрязненной ванны</t>
  </si>
  <si>
    <t>периодическая чистка плиты</t>
  </si>
  <si>
    <t>разовая чистка сильнозагрязненной плиты</t>
  </si>
  <si>
    <t>4.9. доставка на дом материальной помощи</t>
  </si>
  <si>
    <t>пешком на 100 м пути</t>
  </si>
  <si>
    <t>велосипедом на 100 м пути</t>
  </si>
  <si>
    <t>подметание свежевыпавшего снега</t>
  </si>
  <si>
    <t>10 пог.м</t>
  </si>
  <si>
    <t>сдвигание свежевыпавшего снега с дорожек</t>
  </si>
  <si>
    <t>весна</t>
  </si>
  <si>
    <t>лето</t>
  </si>
  <si>
    <t>осень</t>
  </si>
  <si>
    <t>в теплое время года</t>
  </si>
  <si>
    <t>в холодное время года</t>
  </si>
  <si>
    <t>1 комплект</t>
  </si>
  <si>
    <t>на 1 сутки</t>
  </si>
  <si>
    <t>в форме стационарного обслуживания</t>
  </si>
  <si>
    <t>1 кормление</t>
  </si>
  <si>
    <t>в форме полустационарного обслуживания</t>
  </si>
  <si>
    <t>в форме обслуживания на дому</t>
  </si>
  <si>
    <t>для проживающих в жилых помещениях с центральным водоснабжением</t>
  </si>
  <si>
    <t>для проживающих в жилых помещениях без центрального водоснабжения</t>
  </si>
  <si>
    <t>на руках</t>
  </si>
  <si>
    <t>на ногах</t>
  </si>
  <si>
    <t>не имеющих нарушений опорно-двигательного аппарата пешком на 100 м пути</t>
  </si>
  <si>
    <t>имеющих нарушения опорно-двигательного аппарата пешком на 100 м пути</t>
  </si>
  <si>
    <t>передвигающихся в коляске на 100 м пути</t>
  </si>
  <si>
    <t>5 кг белья (одежды)</t>
  </si>
  <si>
    <t>уточнение и набор телефонного номера</t>
  </si>
  <si>
    <t>получение необходимой для проживающего информации по телефону и ее разъяснение</t>
  </si>
  <si>
    <t>оказание помощи в написании и отправке корреспонденции</t>
  </si>
  <si>
    <t>5. Социально-медицинские услуги:</t>
  </si>
  <si>
    <t>5.1. оказание первой помощи</t>
  </si>
  <si>
    <t>в форме стационарного и полустационарного обслуживания</t>
  </si>
  <si>
    <t>5.2. обеспечение динамического медицинского наблюдения</t>
  </si>
  <si>
    <t>5.3. содействие в организации получения медицинской помощи</t>
  </si>
  <si>
    <t>подготовка документов для госпитализации</t>
  </si>
  <si>
    <t>запись на прием к специалисту</t>
  </si>
  <si>
    <t>экстренный</t>
  </si>
  <si>
    <t>плановый</t>
  </si>
  <si>
    <t>контрольный</t>
  </si>
  <si>
    <t>покупка (обмен) печатных средств массовой информации</t>
  </si>
  <si>
    <t>оформление подписки на печатные средства массой информации в почтовом отделении</t>
  </si>
  <si>
    <t>1 страница формата А4</t>
  </si>
  <si>
    <t>1 мероприятие</t>
  </si>
  <si>
    <t>7.4. оказание помощи в посещении храма, организация встреч и духовных бесед со служителями храма</t>
  </si>
  <si>
    <t>организация встреч со служителями храма</t>
  </si>
  <si>
    <t>сопровождение в храм и обратно:</t>
  </si>
  <si>
    <t>1 документ</t>
  </si>
  <si>
    <t>с диагностикой</t>
  </si>
  <si>
    <t>без диагностики</t>
  </si>
  <si>
    <t>в форме стационарного и полустационарного обслуживания: индивидуальная профилактика</t>
  </si>
  <si>
    <t>в форме стационарного, полустационарного и нестационарного обслуживания</t>
  </si>
  <si>
    <t>1 посещение</t>
  </si>
  <si>
    <t>исходя из длительности заказа</t>
  </si>
  <si>
    <r>
      <t>100 м</t>
    </r>
    <r>
      <rPr>
        <vertAlign val="superscript"/>
        <sz val="12"/>
        <color rgb="FF242424"/>
        <rFont val="Times New Roman"/>
        <family val="1"/>
        <charset val="204"/>
      </rPr>
      <t>2</t>
    </r>
  </si>
  <si>
    <t>под лопату</t>
  </si>
  <si>
    <t>до 15 см</t>
  </si>
  <si>
    <t>15 - 20 см</t>
  </si>
  <si>
    <t>без очистки</t>
  </si>
  <si>
    <t>с очисткой</t>
  </si>
  <si>
    <r>
      <t>10 м</t>
    </r>
    <r>
      <rPr>
        <vertAlign val="superscript"/>
        <sz val="12"/>
        <color rgb="FF242424"/>
        <rFont val="Times New Roman"/>
        <family val="1"/>
        <charset val="204"/>
      </rPr>
      <t>2</t>
    </r>
  </si>
  <si>
    <t>Прейскурант цен на оказание социальных услуг, входящих в перечень бесплатных и общедоступных социальных услуг государственных учреждений социального обслуживания с нормами и нормативами их обеспеченности, утвержденный постановлением Совета Министров Республики Беларусь от 27 декабря 2012 г. N 1218</t>
  </si>
  <si>
    <t>Номер по перечню</t>
  </si>
  <si>
    <t>Услуги временного приюта (для жертв торговли людьми, лиц, пострадавших от насилия, террористических актов, техногенных катастроф и стихийных бедствий, лиц из числа детей-сирот и детей, оставшихся без попечения родителей):</t>
  </si>
  <si>
    <t>Стоимость услуг в пределах норм и нормативов, входящих в перечень бесплатных и общедоступных социальных услуг</t>
  </si>
  <si>
    <t>Стоимость услуг превышающих нормы и нормативы, входящих в перечень бесплатных и общедоступных социальных услуг</t>
  </si>
  <si>
    <t>15.1</t>
  </si>
  <si>
    <t>15.2</t>
  </si>
  <si>
    <t>15.3</t>
  </si>
  <si>
    <t>15.4</t>
  </si>
  <si>
    <t>16</t>
  </si>
  <si>
    <t>бесплатно</t>
  </si>
  <si>
    <t>предоставление спального места с комплектом постельного белья</t>
  </si>
  <si>
    <t>обеспечение средствами личной гигиены</t>
  </si>
  <si>
    <t>обеспечение питьем (питьевая вода, чай)</t>
  </si>
  <si>
    <t>обеспечение питанием</t>
  </si>
  <si>
    <t>Консультационно-информационные услуги:</t>
  </si>
  <si>
    <t>16.1</t>
  </si>
  <si>
    <t>консультирование и информирование по вопросам оказания социальных услуг и социальной поддержки</t>
  </si>
  <si>
    <t>16.2</t>
  </si>
  <si>
    <t>содействие в оформлении необходимых документов для реализации права на социальную поддержку и социальное обслуживание</t>
  </si>
  <si>
    <t>16.3</t>
  </si>
  <si>
    <t>содействие в истребовании необходимых документов для реализации права на социальную поддержку и социальное обслуживание</t>
  </si>
  <si>
    <t>предоставление информации по специальным телефонам "горячая линия"</t>
  </si>
  <si>
    <t>16.4</t>
  </si>
  <si>
    <t>16.5</t>
  </si>
  <si>
    <t>проведение информационных бесед</t>
  </si>
  <si>
    <r>
      <t>10 м</t>
    </r>
    <r>
      <rPr>
        <vertAlign val="superscript"/>
        <sz val="8"/>
        <color theme="1"/>
        <rFont val="Arial"/>
        <family val="2"/>
        <charset val="204"/>
      </rPr>
      <t>2</t>
    </r>
  </si>
  <si>
    <r>
      <t>1 м</t>
    </r>
    <r>
      <rPr>
        <vertAlign val="superscript"/>
        <sz val="8"/>
        <color theme="1"/>
        <rFont val="Arial"/>
        <family val="2"/>
        <charset val="204"/>
      </rPr>
      <t>2</t>
    </r>
  </si>
  <si>
    <t>17</t>
  </si>
  <si>
    <t>Социально-бытовые услуги:</t>
  </si>
  <si>
    <t>17.1</t>
  </si>
  <si>
    <t>покупка и доставка на дом продуктов питания и промышленных товаров первой необходимости</t>
  </si>
  <si>
    <t>17.2</t>
  </si>
  <si>
    <t>организация горячего питания на дому:</t>
  </si>
  <si>
    <t>17.2.1</t>
  </si>
  <si>
    <t>доставка на дом горячего питания</t>
  </si>
  <si>
    <t>17.2.2</t>
  </si>
  <si>
    <t>оказание помощи в приготовлении пищи</t>
  </si>
  <si>
    <t>17.2.3</t>
  </si>
  <si>
    <t>приготовление простых блюд</t>
  </si>
  <si>
    <t>17.3</t>
  </si>
  <si>
    <t>доставка овощей из хранилища</t>
  </si>
  <si>
    <t>17.4</t>
  </si>
  <si>
    <t>доставка воды (для проживающих в жилых помещениях без центрального водоснабжения)</t>
  </si>
  <si>
    <t>17.5</t>
  </si>
  <si>
    <t>помощь в растопке печей (для проживающих в жилых помещениях без центрального отопления):</t>
  </si>
  <si>
    <t>17.5.1</t>
  </si>
  <si>
    <t>17.5.2</t>
  </si>
  <si>
    <t>17.5.3</t>
  </si>
  <si>
    <t>доставка топлива из хранилища</t>
  </si>
  <si>
    <t>подготовка печей к растопке</t>
  </si>
  <si>
    <t>растопка печей</t>
  </si>
  <si>
    <t>17.6</t>
  </si>
  <si>
    <t>сдача вещей в стирку, химчистку, ремонт и их доставка на дом</t>
  </si>
  <si>
    <t>17.7</t>
  </si>
  <si>
    <t>уборка жилых помещений:</t>
  </si>
  <si>
    <t>17.7.1</t>
  </si>
  <si>
    <t>помощь в поддержании порядка в жилых помещениях</t>
  </si>
  <si>
    <t>17.7.2</t>
  </si>
  <si>
    <t>протирание пыли с поверхности мебели</t>
  </si>
  <si>
    <t>17.7.3</t>
  </si>
  <si>
    <t>вынос мусора</t>
  </si>
  <si>
    <t>17.7.4</t>
  </si>
  <si>
    <t>подметание пола</t>
  </si>
  <si>
    <t>17.7.5</t>
  </si>
  <si>
    <t>уборка пылесосом мягкой мебели, ковров и напольных покрытий</t>
  </si>
  <si>
    <t>17.7.6</t>
  </si>
  <si>
    <t>чистка прикроватных ковриков и дорожек</t>
  </si>
  <si>
    <t>17.7.7</t>
  </si>
  <si>
    <t>мытье пола</t>
  </si>
  <si>
    <t>17.7.8</t>
  </si>
  <si>
    <t>мытье оконных стекол и оконных переплетов, протирание подоконников, очистка оконных рам от бумаги (проклейка оконных рам бумагой)</t>
  </si>
  <si>
    <t>мытье легкодоступных окон с утеплением/без утепления</t>
  </si>
  <si>
    <t>мытье труднодоступных окон с утеплением/без утепления</t>
  </si>
  <si>
    <t>мытье сильнозагрязненных легкодоступных окон с утеплением/без утепления</t>
  </si>
  <si>
    <t>мытье сильнозагрязненных труднодоступных окон с утеплением/без утепления</t>
  </si>
  <si>
    <t>17.7.9</t>
  </si>
  <si>
    <t>смена штор и гардин</t>
  </si>
  <si>
    <t>17.7.10</t>
  </si>
  <si>
    <t>уборка пыли со стен и потолков</t>
  </si>
  <si>
    <t>17.7.11</t>
  </si>
  <si>
    <t>чистка ванны, умывальника (раковины)</t>
  </si>
  <si>
    <t>17.7.12</t>
  </si>
  <si>
    <t>чистка газовой (электрической) плиты</t>
  </si>
  <si>
    <t>17.7.13</t>
  </si>
  <si>
    <t>мытье посуды</t>
  </si>
  <si>
    <t>17.7.14</t>
  </si>
  <si>
    <t>чистка унитаза</t>
  </si>
  <si>
    <t>17.7.15</t>
  </si>
  <si>
    <t>мытье холодильника</t>
  </si>
  <si>
    <t>с размораживанием</t>
  </si>
  <si>
    <t>без размораживания</t>
  </si>
  <si>
    <t>17.8</t>
  </si>
  <si>
    <t>внесение платы из средств обслуживаемого лица за жилищно-коммунальные услуги, пользование жилым помещением, услуги связи, осуществление иных платежей (оплата товаров, услуг, уплата налогов, штрафов, погашение кредитов)</t>
  </si>
  <si>
    <t>17.9</t>
  </si>
  <si>
    <t>очистка придомовых дорожек от снега в зимний период (для проживающих в жилых домах усадебного типа)</t>
  </si>
  <si>
    <t>17.10</t>
  </si>
  <si>
    <t>уборка придомовой территории с 1 апреля по 31 октября (для проживающих в жилых домах усадебного типа)</t>
  </si>
  <si>
    <t>17.11</t>
  </si>
  <si>
    <t>обеспечение проживания (пребывания) в стандартных условиях *</t>
  </si>
  <si>
    <t>**</t>
  </si>
  <si>
    <t>** - услуги предоставляются в форме стационарного социального обслуживания</t>
  </si>
  <si>
    <t>* - Стандартными условиями проживания (пребывания) предусматриваются:
обеспечение жилым помещением, соответствующим санитарным нормам, правилам, гигиеническим нормативам и иным техническим требованиям, предъявляемым к жилым помещениям;
обеспечение мебелью из расчета одна кровать, одна тумбочка, один стул на одного проживающего, один шкаф, один стол на одно жилое помещение;
обеспечение одеждой, обувью, мягким инвентарем, предметами личной гигиены согласно установленным нормам, за исключением обеспечения одеждой и обувью в центре социальной реабилитации, абилитации инвалидов.</t>
  </si>
  <si>
    <t>17.12</t>
  </si>
  <si>
    <t>оказание помощи в смене нательного белья</t>
  </si>
  <si>
    <t>17.13</t>
  </si>
  <si>
    <t>оказание помощи в одевании, снятии одежды, переодевании</t>
  </si>
  <si>
    <t>17.14</t>
  </si>
  <si>
    <t>оказание помощи в смене (перестилании) постельного белья</t>
  </si>
  <si>
    <t>17.15</t>
  </si>
  <si>
    <t>предоставление рационального питания, в том числе диетического питания по назначению врача</t>
  </si>
  <si>
    <t>17.16</t>
  </si>
  <si>
    <t>оказание помощи в приеме пищи (кормлении)</t>
  </si>
  <si>
    <t>17.17</t>
  </si>
  <si>
    <t>оказание помощи в выполнении санитарно-гигиенических процедур:</t>
  </si>
  <si>
    <t>17.17.1</t>
  </si>
  <si>
    <t>причесывание</t>
  </si>
  <si>
    <t>17.17.2</t>
  </si>
  <si>
    <t>помощь в принятии ванны (душа)</t>
  </si>
  <si>
    <t>17.17.3</t>
  </si>
  <si>
    <t>мытье головы</t>
  </si>
  <si>
    <t>бритье бороды и усов</t>
  </si>
  <si>
    <t>гигиеническая обработка ног и рук (стрижка ногтей)</t>
  </si>
  <si>
    <t>смена подгузника с гигиенической обработкой</t>
  </si>
  <si>
    <t>вынос судна</t>
  </si>
  <si>
    <t>17.18</t>
  </si>
  <si>
    <t>сопровождение ослабленных граждан к месту назначения и обратно</t>
  </si>
  <si>
    <t>17.19</t>
  </si>
  <si>
    <t>обеспечение сохранности вещей и ценностей, принадлежащих гражданам, переданных на хранение</t>
  </si>
  <si>
    <t>17.20</t>
  </si>
  <si>
    <t>услуги по регулярной стирке, сушке, глажению постельного белья, одежды (как нормированной, так и личной)</t>
  </si>
  <si>
    <t>17.21</t>
  </si>
  <si>
    <t>оказание помощи в пользовании телефонной связью, почтовыми услугами (уточнение и набор номера, написание и отправка корреспонденции и другое)</t>
  </si>
  <si>
    <t>1 прогулка до 30 мин</t>
  </si>
  <si>
    <t>17.22</t>
  </si>
  <si>
    <t>организация прогулки на свежем воздухе</t>
  </si>
  <si>
    <t>доставка (обеспечение) лекарственных средств и изделий медицинского назначения</t>
  </si>
  <si>
    <t>17.23</t>
  </si>
  <si>
    <t>17.24</t>
  </si>
  <si>
    <t>дневой присмотр</t>
  </si>
  <si>
    <t>1 час</t>
  </si>
  <si>
    <t>Х</t>
  </si>
  <si>
    <t>18.</t>
  </si>
  <si>
    <t>Социальный патронат:</t>
  </si>
  <si>
    <t>18.1</t>
  </si>
  <si>
    <t>18.2</t>
  </si>
  <si>
    <t>18.3</t>
  </si>
  <si>
    <t>19.</t>
  </si>
  <si>
    <t>Социально-педагогические услуги:</t>
  </si>
  <si>
    <t>19.1</t>
  </si>
  <si>
    <t>организация и проведение занятий по восстановлению и (или) развитию социальных навыков:</t>
  </si>
  <si>
    <t>навыков личной гигиены, ухода за собой</t>
  </si>
  <si>
    <t>19.1.1</t>
  </si>
  <si>
    <t>19.1.2</t>
  </si>
  <si>
    <t>бытовых навыков, навыков пользования бытовой техникой</t>
  </si>
  <si>
    <t>19.1.3</t>
  </si>
  <si>
    <t>коммуникативных навыков</t>
  </si>
  <si>
    <t>19.1.14</t>
  </si>
  <si>
    <t>навыков самостоятельного проживания (обучение правилам поведения в транспорте, на улице, в магазине и других общественных местах, обращению с деньгами и другое)</t>
  </si>
  <si>
    <t>19.2</t>
  </si>
  <si>
    <t>обучение пользованию компьютерной техникой, мобильным телефоном</t>
  </si>
  <si>
    <t>19.3</t>
  </si>
  <si>
    <t>оказание услуг культурно-массового и досугового характера:</t>
  </si>
  <si>
    <t>19.3.1</t>
  </si>
  <si>
    <t>обеспечение книгами, журналами, газетами</t>
  </si>
  <si>
    <t>19.3.2</t>
  </si>
  <si>
    <t>чтение вслух журналов, газет, книг</t>
  </si>
  <si>
    <t>19.3.3</t>
  </si>
  <si>
    <t>19.3.4</t>
  </si>
  <si>
    <t>обеспечение работы кружков по интересам</t>
  </si>
  <si>
    <t>обеспечение работы клубов по интересам</t>
  </si>
  <si>
    <t>19.3.5</t>
  </si>
  <si>
    <t>организация и проведение культурно-массовых мероприятий</t>
  </si>
  <si>
    <t>19.4</t>
  </si>
  <si>
    <t>20.</t>
  </si>
  <si>
    <t>Социально-посреднические услуги:</t>
  </si>
  <si>
    <t>20.1</t>
  </si>
  <si>
    <t>содействие в восстановлении и поддержании родственных связей</t>
  </si>
  <si>
    <t>20.2</t>
  </si>
  <si>
    <t>20.3</t>
  </si>
  <si>
    <t>содействие в восстановлении (замене) документов, удостоверяющих личность и подтверждающих право на льготы</t>
  </si>
  <si>
    <t>содействие в получении:</t>
  </si>
  <si>
    <t>20.3.1</t>
  </si>
  <si>
    <t>социальных услуг, предоставляемых организациями, оказывающими социальные услуги</t>
  </si>
  <si>
    <t>услуг, предоставляемых организациями культуры, физической культуры и спорта, дополнительного образования, торговли, бытового обслуживания, связи и другими организациями</t>
  </si>
  <si>
    <t>20.3.2</t>
  </si>
  <si>
    <t>20.4</t>
  </si>
  <si>
    <t>содействие в доставке и обратно в учреждения социального обслуживания</t>
  </si>
  <si>
    <t>20.5</t>
  </si>
  <si>
    <t>20.6</t>
  </si>
  <si>
    <t>сопровождение в государственные организации здравоохранения</t>
  </si>
  <si>
    <t>содействие в заготовке:</t>
  </si>
  <si>
    <t>20.6.1</t>
  </si>
  <si>
    <t>20.6.2</t>
  </si>
  <si>
    <t>овощей на зиму</t>
  </si>
  <si>
    <t>топлива (для проживающих в жилых помещениях без центрального отопления)</t>
  </si>
  <si>
    <t>содействие в организации (организация) ритуальных услуг</t>
  </si>
  <si>
    <t>20.7</t>
  </si>
  <si>
    <t>содействие в организации получения медицинской помощи:</t>
  </si>
  <si>
    <t>20.8.1</t>
  </si>
  <si>
    <t>20.9</t>
  </si>
  <si>
    <t>20.8.2</t>
  </si>
  <si>
    <t>услуги переводчика жестового языка (для инвалидов по слуху)</t>
  </si>
  <si>
    <r>
      <t>(</t>
    </r>
    <r>
      <rPr>
        <b/>
        <sz val="12"/>
        <color theme="1"/>
        <rFont val="Times New Roman"/>
        <family val="1"/>
        <charset val="204"/>
      </rPr>
      <t>не входящие</t>
    </r>
    <r>
      <rPr>
        <sz val="12"/>
        <color theme="1"/>
        <rFont val="Times New Roman"/>
        <family val="1"/>
        <charset val="204"/>
      </rPr>
      <t xml:space="preserve"> в перечень бесплатных и общедоступных социальных услуг)</t>
    </r>
  </si>
  <si>
    <t>посадка картофеля</t>
  </si>
  <si>
    <t>прополка с рыхлением картофеля после междурядной обработки</t>
  </si>
  <si>
    <t>прополка с рыхлением и окучиванием картофеля без междурядной обработки</t>
  </si>
  <si>
    <t>вскапывание почвы вручную на глубину</t>
  </si>
  <si>
    <t>разравнивание вскопанной почвы</t>
  </si>
  <si>
    <t>устройство гряд</t>
  </si>
  <si>
    <t>19.5. обучение лиц, осуществляющих уход за нетрудоспособными гражданами, навыкам ухода</t>
  </si>
  <si>
    <t>20.8</t>
  </si>
  <si>
    <t>21</t>
  </si>
  <si>
    <t>Социально-психологические услуги:</t>
  </si>
  <si>
    <t>21.1</t>
  </si>
  <si>
    <t>психологическое консультирование</t>
  </si>
  <si>
    <t>21.2</t>
  </si>
  <si>
    <t>психологическая коррекция</t>
  </si>
  <si>
    <t>21.3</t>
  </si>
  <si>
    <t>психологическая профилактика</t>
  </si>
  <si>
    <t>21.4</t>
  </si>
  <si>
    <t>психологическое просвещение</t>
  </si>
  <si>
    <t>21.5</t>
  </si>
  <si>
    <t>психологическая помощь с использованием средств электросвязи с учетом специфики учреждения</t>
  </si>
  <si>
    <t>22</t>
  </si>
  <si>
    <t>Социально-реабилитационные услуги:</t>
  </si>
  <si>
    <t>22.1</t>
  </si>
  <si>
    <t>22.2</t>
  </si>
  <si>
    <t>22.3</t>
  </si>
  <si>
    <t>22.4</t>
  </si>
  <si>
    <t>22.5</t>
  </si>
  <si>
    <t>22.6</t>
  </si>
  <si>
    <t>22.7</t>
  </si>
  <si>
    <t>содействие в выполнении реабилитационных мероприятий</t>
  </si>
  <si>
    <t>помощь в обеспечении техническими средствами социальной реабилитации, включенными в Государственный реестр (перечень) технических средств социальной реабилитации</t>
  </si>
  <si>
    <t>обучение пользованию техническими средствами социальной реабилитации</t>
  </si>
  <si>
    <t>проведение мероприятий по развитию доступных трудовых навыков (для молодых инвалидов с особенностями психофизического развития)</t>
  </si>
  <si>
    <t>помощь в подборе и выдача технических средств социальной реабилитации во временное пользование</t>
  </si>
  <si>
    <t>оказание помощи в выполнении назначений, рекомендаций медицинского работника</t>
  </si>
  <si>
    <t>содействие в организации деятельности групп взаимопомощи и самопомощи</t>
  </si>
  <si>
    <t>23.</t>
  </si>
  <si>
    <t>Услуги почасового ухода за малолетними детьми (до 3 лет) и детьми-инвалидами (услуги няни) - для семей, в которых родилось двое и более детей одновременно, и семей, воспитывающих детей-инвалидов:</t>
  </si>
  <si>
    <t>23.1</t>
  </si>
  <si>
    <t>23.2</t>
  </si>
  <si>
    <t>23.3</t>
  </si>
  <si>
    <t>23.4</t>
  </si>
  <si>
    <t>оказание помощи в уходе за ребенком-инвалидом семьям, воспитывающим ребенка-инвалида (детей-инвалидов)</t>
  </si>
  <si>
    <t>оказание помощи в уходе за детьми семьям, воспитывающим двоих детей, родившихся одновременно</t>
  </si>
  <si>
    <t>оказание помощи в уходе за детьми семьям, воспитывающим троих и более детей, родившихся одновременно</t>
  </si>
  <si>
    <t>кратковременное освобождение родителей от ухода за ребенком (детьми) для семей, воспитывающих двоих и более детей, родившихся одновременно, детей-инвалидов</t>
  </si>
  <si>
    <t>23.5</t>
  </si>
  <si>
    <t>оказание помощи в уходе за ребенком (детьми) семьям, в которых оба родителя - мать (мачеха), отец (отчим) - либо родитель в неполной семье являются инвалидами I или II группы</t>
  </si>
  <si>
    <t>24.</t>
  </si>
  <si>
    <t>Услуги сиделки</t>
  </si>
  <si>
    <t>25.</t>
  </si>
  <si>
    <t>Услуги сопровождаемого проживания для лиц из числа детей-сирот и детей, оставшихся без попечения родителей</t>
  </si>
  <si>
    <t>25-1.</t>
  </si>
  <si>
    <t>при необходимости до достижения лицами возраста 23 лет</t>
  </si>
  <si>
    <t>Услуги персонального ассистента:</t>
  </si>
  <si>
    <t xml:space="preserve">цен (тарифов) на оказание услуг </t>
  </si>
  <si>
    <t>Территориальным центром социального обслуживания населения Лепельского района</t>
  </si>
  <si>
    <t>в форме нестационарного обслуживания</t>
  </si>
  <si>
    <t>гражданам находящимся в трудной жизненной ситуации (независимо от наличия трудоспособных родственников, обязанных по закону содержать инвалида): инвалидам I и II группы; детям-инвалидам в возрасте до 18 лет</t>
  </si>
  <si>
    <t>нетрудоспособным гражданам: одиноким инвалидам I и II группы; детям-инвалидам в возрасте до 18 лет</t>
  </si>
  <si>
    <t>нетрудоспособным гражданам: инвалидам I и II группы (проживающих совместно с трудоспособными родственниками, обязанными по закону их содержать)</t>
  </si>
  <si>
    <t>в форме срочного социального обслуживания</t>
  </si>
  <si>
    <t>до 20 часов в месяц</t>
  </si>
  <si>
    <t>от 40 до 60 часов в месяц</t>
  </si>
  <si>
    <t>без оплаты согласно инструкции 11 от 26.01.2013, в ред. 86 от 08.12.2022</t>
  </si>
  <si>
    <t>в форме обслуживания на дому на условиях полной оплаты</t>
  </si>
  <si>
    <t>в форме обслуживания на дому на условиях частичной оплаты (60% тарифа)</t>
  </si>
  <si>
    <t>Мытье отопительных батарей</t>
  </si>
  <si>
    <t>Уход за комнатными растениями (в горшках)</t>
  </si>
  <si>
    <t>Крепление марли, сетки на окна кнопками</t>
  </si>
  <si>
    <t>1 м2</t>
  </si>
  <si>
    <t>Мытье противомоскитной сетки на окнах</t>
  </si>
  <si>
    <t>Разогрев пищи:</t>
  </si>
  <si>
    <t>на газовой и электроплите</t>
  </si>
  <si>
    <t>в СВЧ печи</t>
  </si>
  <si>
    <t>(согласно Решению Лепельского районного исполнительного комитета от 07.05.2024г. №568)</t>
  </si>
  <si>
    <t>Экономист                                         Т.В.Ардынович</t>
  </si>
  <si>
    <t>Экономист                                        Т.В.Ардынович</t>
  </si>
  <si>
    <t>Экономист                                      Т.В.Ардынович</t>
  </si>
  <si>
    <t>Стоимость нормо-часа 18,99 рублей</t>
  </si>
  <si>
    <t>Экономист                                    Т.В. Ардынович</t>
  </si>
  <si>
    <r>
      <t xml:space="preserve">(входящих в перечень бесплатных и общедоступных социальных услуг, выполняемых </t>
    </r>
    <r>
      <rPr>
        <b/>
        <sz val="12"/>
        <color theme="1"/>
        <rFont val="Times New Roman"/>
        <family val="1"/>
        <charset val="204"/>
      </rPr>
      <t>сверх норм и нормативов</t>
    </r>
    <r>
      <rPr>
        <sz val="12"/>
        <color theme="1"/>
        <rFont val="Times New Roman"/>
        <family val="1"/>
        <charset val="204"/>
      </rPr>
      <t>)</t>
    </r>
  </si>
  <si>
    <r>
      <rPr>
        <b/>
        <sz val="12"/>
        <color theme="1"/>
        <rFont val="Times New Roman"/>
        <family val="1"/>
        <charset val="204"/>
      </rPr>
      <t>не входящих</t>
    </r>
    <r>
      <rPr>
        <sz val="12"/>
        <color theme="1"/>
        <rFont val="Times New Roman"/>
        <family val="1"/>
        <charset val="204"/>
      </rPr>
      <t xml:space="preserve"> в перечень бесплатных и общедоступных социальных услуг</t>
    </r>
  </si>
  <si>
    <t>Развешивание белья после стирки с его последующим снятием и растряска отжатого белья вручную</t>
  </si>
  <si>
    <t>1кг</t>
  </si>
  <si>
    <t>Погрузка овощей и картофеля (1 ведро =8 кг)</t>
  </si>
  <si>
    <t>Разгрузка  овощей и картофеля (1 ведро =8 кг)</t>
  </si>
  <si>
    <t>1 ведро</t>
  </si>
  <si>
    <t>Глажение белья на дому у заказчика</t>
  </si>
  <si>
    <t>Сортировка и уборка с просушиванием вещей на воздухе (1 шкафная полка)</t>
  </si>
  <si>
    <t>1 шкафная полка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</si>
</sst>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sz val="12"/>
      <color rgb="FF24242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vertAlign val="superscript"/>
      <sz val="12"/>
      <color rgb="FF242424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vertAlign val="superscript"/>
      <sz val="8"/>
      <color theme="1"/>
      <name val="Arial"/>
      <family val="2"/>
      <charset val="204"/>
    </font>
    <font>
      <sz val="7"/>
      <color theme="1"/>
      <name val="Calibri"/>
      <family val="2"/>
      <charset val="204"/>
      <scheme val="minor"/>
    </font>
    <font>
      <sz val="7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6"/>
      <color theme="1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3">
    <xf numFmtId="0" fontId="0" fillId="0" borderId="0" xfId="0"/>
    <xf numFmtId="0" fontId="0" fillId="0" borderId="0" xfId="0"/>
    <xf numFmtId="164" fontId="2" fillId="0" borderId="1" xfId="1" applyNumberFormat="1" applyFont="1" applyBorder="1"/>
    <xf numFmtId="0" fontId="1" fillId="0" borderId="0" xfId="0" applyFont="1"/>
    <xf numFmtId="0" fontId="3" fillId="0" borderId="17" xfId="0" applyFont="1" applyBorder="1"/>
    <xf numFmtId="2" fontId="4" fillId="0" borderId="18" xfId="0" applyNumberFormat="1" applyFont="1" applyBorder="1" applyAlignment="1">
      <alignment horizontal="center" vertical="center"/>
    </xf>
    <xf numFmtId="164" fontId="4" fillId="0" borderId="18" xfId="1" applyNumberFormat="1" applyFont="1" applyBorder="1" applyAlignment="1">
      <alignment horizontal="center" vertical="center"/>
    </xf>
    <xf numFmtId="164" fontId="4" fillId="0" borderId="19" xfId="1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Continuous" vertical="center" wrapText="1"/>
    </xf>
    <xf numFmtId="0" fontId="4" fillId="0" borderId="0" xfId="0" applyFont="1" applyBorder="1" applyAlignment="1">
      <alignment horizontal="centerContinuous"/>
    </xf>
    <xf numFmtId="0" fontId="3" fillId="0" borderId="26" xfId="0" applyFont="1" applyBorder="1" applyAlignment="1">
      <alignment wrapText="1"/>
    </xf>
    <xf numFmtId="0" fontId="4" fillId="0" borderId="26" xfId="0" applyFont="1" applyBorder="1" applyAlignment="1">
      <alignment horizontal="center" vertical="center" wrapText="1"/>
    </xf>
    <xf numFmtId="2" fontId="4" fillId="0" borderId="26" xfId="0" applyNumberFormat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center" vertical="center"/>
    </xf>
    <xf numFmtId="164" fontId="4" fillId="0" borderId="27" xfId="1" applyNumberFormat="1" applyFont="1" applyBorder="1" applyAlignment="1">
      <alignment horizontal="center" vertical="center"/>
    </xf>
    <xf numFmtId="0" fontId="3" fillId="0" borderId="21" xfId="0" applyFont="1" applyBorder="1"/>
    <xf numFmtId="2" fontId="4" fillId="0" borderId="21" xfId="0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22" xfId="1" applyNumberFormat="1" applyFont="1" applyBorder="1" applyAlignment="1">
      <alignment horizontal="center" vertical="center"/>
    </xf>
    <xf numFmtId="0" fontId="3" fillId="0" borderId="28" xfId="0" applyFont="1" applyBorder="1"/>
    <xf numFmtId="2" fontId="4" fillId="0" borderId="28" xfId="0" applyNumberFormat="1" applyFont="1" applyBorder="1" applyAlignment="1">
      <alignment horizontal="center" vertical="center"/>
    </xf>
    <xf numFmtId="164" fontId="4" fillId="0" borderId="28" xfId="1" applyNumberFormat="1" applyFont="1" applyBorder="1" applyAlignment="1">
      <alignment horizontal="center" vertical="center"/>
    </xf>
    <xf numFmtId="164" fontId="4" fillId="0" borderId="29" xfId="1" applyNumberFormat="1" applyFont="1" applyBorder="1" applyAlignment="1">
      <alignment horizontal="center" vertical="center"/>
    </xf>
    <xf numFmtId="0" fontId="3" fillId="0" borderId="18" xfId="0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/>
    <xf numFmtId="0" fontId="6" fillId="0" borderId="13" xfId="0" applyFont="1" applyBorder="1" applyAlignment="1"/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2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3" fillId="0" borderId="30" xfId="0" applyFont="1" applyBorder="1"/>
    <xf numFmtId="164" fontId="4" fillId="0" borderId="31" xfId="1" applyNumberFormat="1" applyFont="1" applyBorder="1" applyAlignment="1">
      <alignment horizontal="center" vertical="center"/>
    </xf>
    <xf numFmtId="2" fontId="4" fillId="0" borderId="30" xfId="0" applyNumberFormat="1" applyFont="1" applyBorder="1" applyAlignment="1">
      <alignment horizontal="center" vertical="center"/>
    </xf>
    <xf numFmtId="164" fontId="4" fillId="0" borderId="30" xfId="1" applyNumberFormat="1" applyFont="1" applyBorder="1" applyAlignment="1">
      <alignment horizontal="center" vertical="center"/>
    </xf>
    <xf numFmtId="164" fontId="4" fillId="0" borderId="32" xfId="1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0" borderId="38" xfId="0" applyFont="1" applyBorder="1"/>
    <xf numFmtId="0" fontId="4" fillId="0" borderId="38" xfId="0" applyFont="1" applyBorder="1" applyAlignment="1">
      <alignment horizontal="center" vertical="center" wrapText="1"/>
    </xf>
    <xf numFmtId="2" fontId="4" fillId="0" borderId="38" xfId="0" applyNumberFormat="1" applyFont="1" applyBorder="1" applyAlignment="1">
      <alignment horizontal="center" vertical="center"/>
    </xf>
    <xf numFmtId="164" fontId="4" fillId="0" borderId="38" xfId="1" applyNumberFormat="1" applyFont="1" applyBorder="1" applyAlignment="1">
      <alignment horizontal="center" vertical="center"/>
    </xf>
    <xf numFmtId="164" fontId="4" fillId="0" borderId="39" xfId="1" applyNumberFormat="1" applyFont="1" applyBorder="1" applyAlignment="1">
      <alignment horizontal="center" vertical="center"/>
    </xf>
    <xf numFmtId="164" fontId="4" fillId="0" borderId="41" xfId="1" applyNumberFormat="1" applyFont="1" applyBorder="1" applyAlignment="1">
      <alignment horizontal="center" vertical="center"/>
    </xf>
    <xf numFmtId="0" fontId="0" fillId="0" borderId="0" xfId="0" applyAlignment="1">
      <alignment horizontal="centerContinuous" vertical="top"/>
    </xf>
    <xf numFmtId="0" fontId="0" fillId="0" borderId="0" xfId="0" applyAlignment="1">
      <alignment horizontal="centerContinuous" vertical="top" wrapText="1"/>
    </xf>
    <xf numFmtId="0" fontId="0" fillId="0" borderId="0" xfId="0" applyFont="1" applyFill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0" fillId="0" borderId="17" xfId="0" applyBorder="1"/>
    <xf numFmtId="49" fontId="7" fillId="0" borderId="1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0" borderId="0" xfId="0" applyFont="1"/>
    <xf numFmtId="0" fontId="10" fillId="0" borderId="4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0" xfId="0" applyFont="1"/>
    <xf numFmtId="0" fontId="13" fillId="0" borderId="18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2" fontId="7" fillId="0" borderId="18" xfId="0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2" fontId="7" fillId="0" borderId="20" xfId="0" applyNumberFormat="1" applyFont="1" applyBorder="1" applyAlignment="1">
      <alignment horizontal="center" vertical="center" wrapText="1"/>
    </xf>
    <xf numFmtId="0" fontId="13" fillId="0" borderId="30" xfId="0" applyFont="1" applyBorder="1" applyAlignment="1">
      <alignment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  <xf numFmtId="49" fontId="7" fillId="0" borderId="34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0" fontId="10" fillId="0" borderId="30" xfId="0" applyFont="1" applyBorder="1" applyAlignment="1">
      <alignment vertical="center" wrapText="1"/>
    </xf>
    <xf numFmtId="49" fontId="14" fillId="0" borderId="37" xfId="0" applyNumberFormat="1" applyFont="1" applyBorder="1" applyAlignment="1">
      <alignment horizontal="center" vertical="center"/>
    </xf>
    <xf numFmtId="49" fontId="14" fillId="3" borderId="37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5" fillId="0" borderId="0" xfId="0" applyFont="1" applyAlignment="1">
      <alignment horizontal="left"/>
    </xf>
    <xf numFmtId="0" fontId="7" fillId="0" borderId="48" xfId="0" applyFont="1" applyBorder="1" applyAlignment="1">
      <alignment vertical="center" wrapText="1"/>
    </xf>
    <xf numFmtId="2" fontId="7" fillId="0" borderId="31" xfId="0" applyNumberFormat="1" applyFont="1" applyBorder="1" applyAlignment="1">
      <alignment horizontal="center" vertical="center" wrapText="1"/>
    </xf>
    <xf numFmtId="2" fontId="7" fillId="0" borderId="48" xfId="0" applyNumberFormat="1" applyFont="1" applyBorder="1" applyAlignment="1">
      <alignment horizontal="center" vertical="center" wrapText="1"/>
    </xf>
    <xf numFmtId="2" fontId="7" fillId="0" borderId="48" xfId="0" applyNumberFormat="1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/>
    </xf>
    <xf numFmtId="0" fontId="4" fillId="0" borderId="0" xfId="0" applyFont="1" applyAlignment="1"/>
    <xf numFmtId="0" fontId="16" fillId="0" borderId="0" xfId="0" applyFont="1"/>
    <xf numFmtId="0" fontId="17" fillId="0" borderId="17" xfId="0" applyFont="1" applyBorder="1"/>
    <xf numFmtId="9" fontId="16" fillId="0" borderId="0" xfId="0" applyNumberFormat="1" applyFont="1" applyAlignment="1">
      <alignment horizontal="center"/>
    </xf>
    <xf numFmtId="0" fontId="17" fillId="0" borderId="0" xfId="0" applyFont="1" applyBorder="1"/>
    <xf numFmtId="0" fontId="16" fillId="0" borderId="0" xfId="0" applyFont="1" applyAlignment="1">
      <alignment horizontal="center"/>
    </xf>
    <xf numFmtId="0" fontId="4" fillId="0" borderId="52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2" fontId="4" fillId="0" borderId="17" xfId="0" applyNumberFormat="1" applyFont="1" applyBorder="1"/>
    <xf numFmtId="2" fontId="4" fillId="0" borderId="17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2" fontId="4" fillId="0" borderId="18" xfId="0" applyNumberFormat="1" applyFont="1" applyBorder="1"/>
    <xf numFmtId="2" fontId="4" fillId="0" borderId="18" xfId="0" applyNumberFormat="1" applyFont="1" applyBorder="1" applyAlignment="1">
      <alignment horizontal="center"/>
    </xf>
    <xf numFmtId="2" fontId="5" fillId="0" borderId="19" xfId="0" applyNumberFormat="1" applyFont="1" applyBorder="1"/>
    <xf numFmtId="2" fontId="5" fillId="0" borderId="20" xfId="0" applyNumberFormat="1" applyFont="1" applyBorder="1"/>
    <xf numFmtId="0" fontId="3" fillId="2" borderId="21" xfId="0" applyFont="1" applyFill="1" applyBorder="1" applyAlignment="1">
      <alignment horizontal="center" vertical="center" wrapText="1"/>
    </xf>
    <xf numFmtId="2" fontId="4" fillId="0" borderId="21" xfId="0" applyNumberFormat="1" applyFont="1" applyBorder="1"/>
    <xf numFmtId="2" fontId="4" fillId="0" borderId="21" xfId="0" applyNumberFormat="1" applyFont="1" applyBorder="1" applyAlignment="1">
      <alignment horizontal="center"/>
    </xf>
    <xf numFmtId="2" fontId="5" fillId="0" borderId="22" xfId="0" applyNumberFormat="1" applyFont="1" applyBorder="1"/>
    <xf numFmtId="0" fontId="7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0" fontId="7" fillId="0" borderId="48" xfId="0" applyFont="1" applyBorder="1" applyAlignment="1">
      <alignment horizontal="left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0" fillId="0" borderId="38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0" fillId="0" borderId="9" xfId="0" applyBorder="1"/>
    <xf numFmtId="49" fontId="7" fillId="0" borderId="36" xfId="0" applyNumberFormat="1" applyFont="1" applyBorder="1" applyAlignment="1">
      <alignment horizontal="center" vertical="center"/>
    </xf>
    <xf numFmtId="49" fontId="7" fillId="0" borderId="40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 wrapText="1"/>
    </xf>
    <xf numFmtId="2" fontId="7" fillId="0" borderId="59" xfId="0" applyNumberFormat="1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left" vertical="center" wrapText="1"/>
    </xf>
    <xf numFmtId="0" fontId="10" fillId="0" borderId="21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2" fontId="7" fillId="0" borderId="22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0" fillId="0" borderId="38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49" fontId="7" fillId="0" borderId="40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wrapText="1"/>
    </xf>
    <xf numFmtId="0" fontId="7" fillId="0" borderId="57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14" fillId="3" borderId="49" xfId="0" applyFont="1" applyFill="1" applyBorder="1" applyAlignment="1">
      <alignment horizontal="left" vertical="center" wrapText="1"/>
    </xf>
    <xf numFmtId="0" fontId="14" fillId="3" borderId="56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top" wrapText="1"/>
    </xf>
    <xf numFmtId="0" fontId="7" fillId="0" borderId="30" xfId="0" applyFont="1" applyBorder="1" applyAlignment="1">
      <alignment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7" fillId="0" borderId="44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justify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40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14" xfId="0" applyFont="1" applyFill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top" wrapText="1"/>
    </xf>
    <xf numFmtId="0" fontId="7" fillId="0" borderId="47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left" vertical="top" wrapText="1"/>
    </xf>
    <xf numFmtId="0" fontId="7" fillId="0" borderId="5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23"/>
  <sheetViews>
    <sheetView tabSelected="1" view="pageBreakPreview" topLeftCell="A113" zoomScale="85" zoomScaleNormal="100" zoomScaleSheetLayoutView="85" workbookViewId="0">
      <selection activeCell="M8" sqref="M8"/>
    </sheetView>
  </sheetViews>
  <sheetFormatPr defaultRowHeight="15" x14ac:dyDescent="0.25"/>
  <cols>
    <col min="1" max="1" width="8.7109375" style="80" customWidth="1"/>
    <col min="2" max="2" width="34.5703125" customWidth="1"/>
    <col min="3" max="3" width="15" style="67" customWidth="1"/>
    <col min="4" max="4" width="8.7109375" style="64" customWidth="1"/>
    <col min="5" max="5" width="9.140625" style="64"/>
    <col min="6" max="6" width="24.7109375" customWidth="1"/>
    <col min="7" max="7" width="24.7109375" style="1" customWidth="1"/>
  </cols>
  <sheetData>
    <row r="1" spans="1:13" s="1" customFormat="1" ht="18.75" x14ac:dyDescent="0.3">
      <c r="A1" s="80"/>
      <c r="C1" s="67"/>
      <c r="D1" s="64"/>
      <c r="E1" s="90"/>
      <c r="F1" s="90"/>
      <c r="G1" s="90"/>
      <c r="H1" s="90"/>
    </row>
    <row r="2" spans="1:13" s="1" customFormat="1" ht="18.75" x14ac:dyDescent="0.3">
      <c r="A2" s="80"/>
      <c r="C2" s="67"/>
      <c r="D2" s="64"/>
      <c r="E2" s="90"/>
      <c r="F2" s="90"/>
      <c r="G2" s="90"/>
      <c r="H2" s="90"/>
    </row>
    <row r="3" spans="1:13" s="1" customFormat="1" ht="18.75" x14ac:dyDescent="0.3">
      <c r="A3" s="80"/>
      <c r="C3" s="67"/>
      <c r="D3" s="64"/>
      <c r="E3" s="90"/>
      <c r="F3" s="90"/>
      <c r="G3" s="90"/>
      <c r="H3" s="90"/>
    </row>
    <row r="4" spans="1:13" s="1" customFormat="1" ht="111" customHeight="1" thickBot="1" x14ac:dyDescent="0.3">
      <c r="A4" s="223" t="s">
        <v>146</v>
      </c>
      <c r="B4" s="223"/>
      <c r="C4" s="223"/>
      <c r="D4" s="223"/>
      <c r="E4" s="223"/>
      <c r="F4" s="223"/>
      <c r="G4" s="223"/>
      <c r="H4" s="56">
        <v>0.77</v>
      </c>
      <c r="I4" s="56">
        <v>18.989999999999998</v>
      </c>
      <c r="M4" s="89"/>
    </row>
    <row r="5" spans="1:13" ht="86.45" customHeight="1" thickBot="1" x14ac:dyDescent="0.3">
      <c r="A5" s="57" t="s">
        <v>147</v>
      </c>
      <c r="B5" s="137" t="s">
        <v>37</v>
      </c>
      <c r="C5" s="138" t="s">
        <v>38</v>
      </c>
      <c r="D5" s="139" t="s">
        <v>4</v>
      </c>
      <c r="E5" s="139" t="s">
        <v>39</v>
      </c>
      <c r="F5" s="137" t="s">
        <v>149</v>
      </c>
      <c r="G5" s="137" t="s">
        <v>150</v>
      </c>
    </row>
    <row r="6" spans="1:13" ht="15.75" thickBot="1" x14ac:dyDescent="0.3">
      <c r="A6" s="133"/>
      <c r="B6" s="136">
        <v>1</v>
      </c>
      <c r="C6" s="138">
        <v>2</v>
      </c>
      <c r="D6" s="140">
        <v>3</v>
      </c>
      <c r="E6" s="140">
        <v>4</v>
      </c>
      <c r="F6" s="140">
        <v>5</v>
      </c>
      <c r="G6" s="140">
        <v>6</v>
      </c>
    </row>
    <row r="7" spans="1:13" ht="30.75" customHeight="1" thickBot="1" x14ac:dyDescent="0.3">
      <c r="A7" s="81">
        <v>15</v>
      </c>
      <c r="B7" s="214" t="s">
        <v>148</v>
      </c>
      <c r="C7" s="215"/>
      <c r="D7" s="215"/>
      <c r="E7" s="215"/>
      <c r="F7" s="215"/>
      <c r="G7" s="216"/>
    </row>
    <row r="8" spans="1:13" ht="27" customHeight="1" x14ac:dyDescent="0.25">
      <c r="A8" s="82" t="s">
        <v>151</v>
      </c>
      <c r="B8" s="205" t="s">
        <v>157</v>
      </c>
      <c r="C8" s="205"/>
      <c r="D8" s="206" t="s">
        <v>40</v>
      </c>
      <c r="E8" s="206" t="s">
        <v>41</v>
      </c>
      <c r="F8" s="58" t="s">
        <v>156</v>
      </c>
      <c r="G8" s="59" t="s">
        <v>156</v>
      </c>
    </row>
    <row r="9" spans="1:13" ht="15.75" customHeight="1" x14ac:dyDescent="0.25">
      <c r="A9" s="83" t="s">
        <v>152</v>
      </c>
      <c r="B9" s="208" t="s">
        <v>158</v>
      </c>
      <c r="C9" s="208"/>
      <c r="D9" s="181"/>
      <c r="E9" s="181"/>
      <c r="F9" s="125" t="s">
        <v>156</v>
      </c>
      <c r="G9" s="60" t="s">
        <v>156</v>
      </c>
    </row>
    <row r="10" spans="1:13" ht="15.75" customHeight="1" x14ac:dyDescent="0.25">
      <c r="A10" s="83" t="s">
        <v>153</v>
      </c>
      <c r="B10" s="208" t="s">
        <v>159</v>
      </c>
      <c r="C10" s="208"/>
      <c r="D10" s="181"/>
      <c r="E10" s="181"/>
      <c r="F10" s="125" t="s">
        <v>156</v>
      </c>
      <c r="G10" s="60" t="s">
        <v>156</v>
      </c>
    </row>
    <row r="11" spans="1:13" ht="15.75" customHeight="1" thickBot="1" x14ac:dyDescent="0.3">
      <c r="A11" s="84" t="s">
        <v>154</v>
      </c>
      <c r="B11" s="209" t="s">
        <v>160</v>
      </c>
      <c r="C11" s="209"/>
      <c r="D11" s="207"/>
      <c r="E11" s="207"/>
      <c r="F11" s="61" t="s">
        <v>156</v>
      </c>
      <c r="G11" s="62" t="s">
        <v>156</v>
      </c>
    </row>
    <row r="12" spans="1:13" ht="15.75" customHeight="1" thickBot="1" x14ac:dyDescent="0.3">
      <c r="A12" s="85" t="s">
        <v>155</v>
      </c>
      <c r="B12" s="229" t="s">
        <v>161</v>
      </c>
      <c r="C12" s="230"/>
      <c r="D12" s="230"/>
      <c r="E12" s="230"/>
      <c r="F12" s="230"/>
      <c r="G12" s="231"/>
    </row>
    <row r="13" spans="1:13" ht="60.75" customHeight="1" x14ac:dyDescent="0.25">
      <c r="A13" s="217" t="s">
        <v>162</v>
      </c>
      <c r="B13" s="213" t="s">
        <v>163</v>
      </c>
      <c r="C13" s="68" t="s">
        <v>42</v>
      </c>
      <c r="D13" s="206" t="s">
        <v>43</v>
      </c>
      <c r="E13" s="130">
        <v>17.399999999999999</v>
      </c>
      <c r="F13" s="58" t="s">
        <v>156</v>
      </c>
      <c r="G13" s="59" t="s">
        <v>156</v>
      </c>
    </row>
    <row r="14" spans="1:13" ht="60.75" customHeight="1" x14ac:dyDescent="0.25">
      <c r="A14" s="204"/>
      <c r="B14" s="178"/>
      <c r="C14" s="128" t="s">
        <v>44</v>
      </c>
      <c r="D14" s="181"/>
      <c r="E14" s="120">
        <v>24</v>
      </c>
      <c r="F14" s="126" t="s">
        <v>156</v>
      </c>
      <c r="G14" s="63" t="s">
        <v>156</v>
      </c>
    </row>
    <row r="15" spans="1:13" ht="43.5" customHeight="1" x14ac:dyDescent="0.25">
      <c r="A15" s="83" t="s">
        <v>164</v>
      </c>
      <c r="B15" s="178" t="s">
        <v>165</v>
      </c>
      <c r="C15" s="178"/>
      <c r="D15" s="120" t="s">
        <v>45</v>
      </c>
      <c r="E15" s="120">
        <v>28.8</v>
      </c>
      <c r="F15" s="126" t="s">
        <v>156</v>
      </c>
      <c r="G15" s="63" t="s">
        <v>156</v>
      </c>
    </row>
    <row r="16" spans="1:13" ht="40.5" customHeight="1" x14ac:dyDescent="0.25">
      <c r="A16" s="83" t="s">
        <v>166</v>
      </c>
      <c r="B16" s="210" t="s">
        <v>167</v>
      </c>
      <c r="C16" s="211"/>
      <c r="D16" s="120" t="s">
        <v>40</v>
      </c>
      <c r="E16" s="120">
        <v>16.2</v>
      </c>
      <c r="F16" s="126" t="s">
        <v>156</v>
      </c>
      <c r="G16" s="63" t="s">
        <v>156</v>
      </c>
      <c r="H16" s="1"/>
    </row>
    <row r="17" spans="1:7" ht="26.25" customHeight="1" x14ac:dyDescent="0.25">
      <c r="A17" s="83" t="s">
        <v>169</v>
      </c>
      <c r="B17" s="178" t="s">
        <v>168</v>
      </c>
      <c r="C17" s="178"/>
      <c r="D17" s="120" t="s">
        <v>40</v>
      </c>
      <c r="E17" s="120">
        <v>7.2</v>
      </c>
      <c r="F17" s="126" t="s">
        <v>156</v>
      </c>
      <c r="G17" s="63" t="s">
        <v>156</v>
      </c>
    </row>
    <row r="18" spans="1:7" ht="60" customHeight="1" x14ac:dyDescent="0.25">
      <c r="A18" s="204" t="s">
        <v>170</v>
      </c>
      <c r="B18" s="178" t="s">
        <v>171</v>
      </c>
      <c r="C18" s="128" t="s">
        <v>46</v>
      </c>
      <c r="D18" s="120" t="s">
        <v>47</v>
      </c>
      <c r="E18" s="120">
        <v>10.199999999999999</v>
      </c>
      <c r="F18" s="126" t="s">
        <v>156</v>
      </c>
      <c r="G18" s="63" t="s">
        <v>156</v>
      </c>
    </row>
    <row r="19" spans="1:7" ht="45" x14ac:dyDescent="0.25">
      <c r="A19" s="204"/>
      <c r="B19" s="178"/>
      <c r="C19" s="128" t="s">
        <v>48</v>
      </c>
      <c r="D19" s="120" t="s">
        <v>49</v>
      </c>
      <c r="E19" s="120" t="s">
        <v>50</v>
      </c>
      <c r="F19" s="126" t="s">
        <v>156</v>
      </c>
      <c r="G19" s="63" t="s">
        <v>156</v>
      </c>
    </row>
    <row r="20" spans="1:7" ht="61.5" customHeight="1" thickBot="1" x14ac:dyDescent="0.3">
      <c r="A20" s="218"/>
      <c r="B20" s="212"/>
      <c r="C20" s="69" t="s">
        <v>51</v>
      </c>
      <c r="D20" s="131" t="s">
        <v>47</v>
      </c>
      <c r="E20" s="131">
        <v>15</v>
      </c>
      <c r="F20" s="126" t="s">
        <v>156</v>
      </c>
      <c r="G20" s="63" t="s">
        <v>156</v>
      </c>
    </row>
    <row r="21" spans="1:7" ht="15.75" thickBot="1" x14ac:dyDescent="0.3">
      <c r="A21" s="150" t="s">
        <v>174</v>
      </c>
      <c r="B21" s="229" t="s">
        <v>175</v>
      </c>
      <c r="C21" s="230"/>
      <c r="D21" s="230"/>
      <c r="E21" s="230"/>
      <c r="F21" s="230"/>
      <c r="G21" s="231"/>
    </row>
    <row r="22" spans="1:7" ht="20.25" customHeight="1" x14ac:dyDescent="0.25">
      <c r="A22" s="217" t="s">
        <v>176</v>
      </c>
      <c r="B22" s="213" t="s">
        <v>177</v>
      </c>
      <c r="C22" s="68" t="s">
        <v>52</v>
      </c>
      <c r="D22" s="206" t="s">
        <v>53</v>
      </c>
      <c r="E22" s="130">
        <v>40</v>
      </c>
      <c r="F22" s="73">
        <f>$H$4*(E22/60)</f>
        <v>0.51333333333333331</v>
      </c>
      <c r="G22" s="74">
        <f>$I$4*(E22/60)</f>
        <v>12.659999999999998</v>
      </c>
    </row>
    <row r="23" spans="1:7" ht="31.5" customHeight="1" x14ac:dyDescent="0.25">
      <c r="A23" s="204"/>
      <c r="B23" s="178"/>
      <c r="C23" s="128" t="s">
        <v>54</v>
      </c>
      <c r="D23" s="181"/>
      <c r="E23" s="120">
        <v>2</v>
      </c>
      <c r="F23" s="72">
        <f t="shared" ref="F23:F87" si="0">$H$4*(E23/60)</f>
        <v>2.5666666666666667E-2</v>
      </c>
      <c r="G23" s="75">
        <f t="shared" ref="G23:G25" si="1">$I$4*(E23/60)</f>
        <v>0.6329999999999999</v>
      </c>
    </row>
    <row r="24" spans="1:7" ht="32.25" customHeight="1" x14ac:dyDescent="0.25">
      <c r="A24" s="204"/>
      <c r="B24" s="178"/>
      <c r="C24" s="128" t="s">
        <v>55</v>
      </c>
      <c r="D24" s="181"/>
      <c r="E24" s="120">
        <v>33.5</v>
      </c>
      <c r="F24" s="72">
        <f t="shared" si="0"/>
        <v>0.42991666666666667</v>
      </c>
      <c r="G24" s="75">
        <f t="shared" si="1"/>
        <v>10.602749999999999</v>
      </c>
    </row>
    <row r="25" spans="1:7" ht="44.25" customHeight="1" x14ac:dyDescent="0.25">
      <c r="A25" s="219"/>
      <c r="B25" s="184"/>
      <c r="C25" s="76" t="s">
        <v>56</v>
      </c>
      <c r="D25" s="186"/>
      <c r="E25" s="123">
        <v>0.7</v>
      </c>
      <c r="F25" s="77">
        <f t="shared" si="0"/>
        <v>8.9833333333333328E-3</v>
      </c>
      <c r="G25" s="78">
        <f t="shared" si="1"/>
        <v>0.22154999999999997</v>
      </c>
    </row>
    <row r="26" spans="1:7" x14ac:dyDescent="0.25">
      <c r="A26" s="83" t="s">
        <v>178</v>
      </c>
      <c r="B26" s="224" t="s">
        <v>179</v>
      </c>
      <c r="C26" s="224"/>
      <c r="D26" s="224"/>
      <c r="E26" s="224"/>
      <c r="F26" s="224"/>
      <c r="G26" s="225"/>
    </row>
    <row r="27" spans="1:7" ht="21" customHeight="1" x14ac:dyDescent="0.25">
      <c r="A27" s="204" t="s">
        <v>180</v>
      </c>
      <c r="B27" s="178" t="s">
        <v>181</v>
      </c>
      <c r="C27" s="128" t="s">
        <v>52</v>
      </c>
      <c r="D27" s="181" t="s">
        <v>40</v>
      </c>
      <c r="E27" s="120">
        <v>46.8</v>
      </c>
      <c r="F27" s="77">
        <f t="shared" si="0"/>
        <v>0.60059999999999991</v>
      </c>
      <c r="G27" s="78">
        <f t="shared" ref="G27" si="2">$I$4*(E27/60)</f>
        <v>14.812199999999997</v>
      </c>
    </row>
    <row r="28" spans="1:7" ht="32.25" customHeight="1" x14ac:dyDescent="0.25">
      <c r="A28" s="204"/>
      <c r="B28" s="178"/>
      <c r="C28" s="128" t="s">
        <v>54</v>
      </c>
      <c r="D28" s="181"/>
      <c r="E28" s="120">
        <v>2</v>
      </c>
      <c r="F28" s="77">
        <f t="shared" si="0"/>
        <v>2.5666666666666667E-2</v>
      </c>
      <c r="G28" s="78">
        <f t="shared" ref="G28:G30" si="3">$I$4*(E28/60)</f>
        <v>0.6329999999999999</v>
      </c>
    </row>
    <row r="29" spans="1:7" ht="22.5" customHeight="1" x14ac:dyDescent="0.25">
      <c r="A29" s="204"/>
      <c r="B29" s="178"/>
      <c r="C29" s="128" t="s">
        <v>55</v>
      </c>
      <c r="D29" s="181"/>
      <c r="E29" s="120">
        <v>40.299999999999997</v>
      </c>
      <c r="F29" s="77">
        <f t="shared" si="0"/>
        <v>0.51718333333333333</v>
      </c>
      <c r="G29" s="78">
        <f t="shared" si="3"/>
        <v>12.754949999999999</v>
      </c>
    </row>
    <row r="30" spans="1:7" ht="38.25" customHeight="1" x14ac:dyDescent="0.25">
      <c r="A30" s="204"/>
      <c r="B30" s="178"/>
      <c r="C30" s="128" t="s">
        <v>56</v>
      </c>
      <c r="D30" s="181"/>
      <c r="E30" s="120">
        <v>0.7</v>
      </c>
      <c r="F30" s="77">
        <f t="shared" si="0"/>
        <v>8.9833333333333328E-3</v>
      </c>
      <c r="G30" s="78">
        <f t="shared" si="3"/>
        <v>0.22154999999999997</v>
      </c>
    </row>
    <row r="31" spans="1:7" ht="16.5" customHeight="1" x14ac:dyDescent="0.25">
      <c r="A31" s="83" t="s">
        <v>182</v>
      </c>
      <c r="B31" s="178" t="s">
        <v>183</v>
      </c>
      <c r="C31" s="178"/>
      <c r="D31" s="120" t="s">
        <v>10</v>
      </c>
      <c r="E31" s="120">
        <v>30</v>
      </c>
      <c r="F31" s="77">
        <f t="shared" si="0"/>
        <v>0.38500000000000001</v>
      </c>
      <c r="G31" s="78">
        <f t="shared" ref="G31" si="4">$I$4*(E31/60)</f>
        <v>9.4949999999999992</v>
      </c>
    </row>
    <row r="32" spans="1:7" ht="16.5" customHeight="1" x14ac:dyDescent="0.25">
      <c r="A32" s="83" t="s">
        <v>184</v>
      </c>
      <c r="B32" s="178" t="s">
        <v>185</v>
      </c>
      <c r="C32" s="178"/>
      <c r="D32" s="120" t="s">
        <v>10</v>
      </c>
      <c r="E32" s="120">
        <v>25</v>
      </c>
      <c r="F32" s="72">
        <f t="shared" si="0"/>
        <v>0.32083333333333336</v>
      </c>
      <c r="G32" s="75">
        <f t="shared" ref="G32" si="5">$I$4*(E32/60)</f>
        <v>7.9124999999999996</v>
      </c>
    </row>
    <row r="33" spans="1:7" ht="23.25" customHeight="1" x14ac:dyDescent="0.25">
      <c r="A33" s="129" t="s">
        <v>186</v>
      </c>
      <c r="B33" s="119" t="s">
        <v>187</v>
      </c>
      <c r="C33" s="128" t="s">
        <v>57</v>
      </c>
      <c r="D33" s="123" t="s">
        <v>58</v>
      </c>
      <c r="E33" s="120">
        <v>13.3</v>
      </c>
      <c r="F33" s="77">
        <f t="shared" si="0"/>
        <v>0.17068333333333335</v>
      </c>
      <c r="G33" s="78">
        <f t="shared" ref="G33" si="6">$I$4*(E33/60)</f>
        <v>4.2094499999999995</v>
      </c>
    </row>
    <row r="34" spans="1:7" ht="18" customHeight="1" x14ac:dyDescent="0.25">
      <c r="A34" s="204" t="s">
        <v>188</v>
      </c>
      <c r="B34" s="208" t="s">
        <v>189</v>
      </c>
      <c r="C34" s="128" t="s">
        <v>20</v>
      </c>
      <c r="D34" s="120" t="s">
        <v>58</v>
      </c>
      <c r="E34" s="120">
        <v>7.2</v>
      </c>
      <c r="F34" s="77">
        <f t="shared" si="0"/>
        <v>9.240000000000001E-2</v>
      </c>
      <c r="G34" s="78">
        <f t="shared" ref="G34:G38" si="7">$I$4*(E34/60)</f>
        <v>2.2787999999999999</v>
      </c>
    </row>
    <row r="35" spans="1:7" ht="18" customHeight="1" x14ac:dyDescent="0.25">
      <c r="A35" s="204"/>
      <c r="B35" s="208"/>
      <c r="C35" s="128" t="s">
        <v>21</v>
      </c>
      <c r="D35" s="120" t="s">
        <v>60</v>
      </c>
      <c r="E35" s="120">
        <v>15</v>
      </c>
      <c r="F35" s="77">
        <f t="shared" si="0"/>
        <v>0.1925</v>
      </c>
      <c r="G35" s="78">
        <f t="shared" si="7"/>
        <v>4.7474999999999996</v>
      </c>
    </row>
    <row r="36" spans="1:7" ht="18" customHeight="1" x14ac:dyDescent="0.25">
      <c r="A36" s="204"/>
      <c r="B36" s="208"/>
      <c r="C36" s="128" t="s">
        <v>22</v>
      </c>
      <c r="D36" s="79"/>
      <c r="E36" s="120">
        <v>24</v>
      </c>
      <c r="F36" s="77">
        <f t="shared" si="0"/>
        <v>0.30800000000000005</v>
      </c>
      <c r="G36" s="78">
        <f t="shared" si="7"/>
        <v>7.5960000000000001</v>
      </c>
    </row>
    <row r="37" spans="1:7" ht="18" customHeight="1" x14ac:dyDescent="0.25">
      <c r="A37" s="204"/>
      <c r="B37" s="208"/>
      <c r="C37" s="128" t="s">
        <v>23</v>
      </c>
      <c r="D37" s="120" t="s">
        <v>58</v>
      </c>
      <c r="E37" s="120">
        <v>16.8</v>
      </c>
      <c r="F37" s="77">
        <f t="shared" si="0"/>
        <v>0.21560000000000001</v>
      </c>
      <c r="G37" s="78">
        <f t="shared" si="7"/>
        <v>5.3171999999999997</v>
      </c>
    </row>
    <row r="38" spans="1:7" ht="18" customHeight="1" x14ac:dyDescent="0.25">
      <c r="A38" s="204"/>
      <c r="B38" s="208"/>
      <c r="C38" s="128" t="s">
        <v>22</v>
      </c>
      <c r="D38" s="120" t="s">
        <v>61</v>
      </c>
      <c r="E38" s="120">
        <v>24</v>
      </c>
      <c r="F38" s="77">
        <f t="shared" si="0"/>
        <v>0.30800000000000005</v>
      </c>
      <c r="G38" s="78">
        <f t="shared" si="7"/>
        <v>7.5960000000000001</v>
      </c>
    </row>
    <row r="39" spans="1:7" ht="14.25" customHeight="1" x14ac:dyDescent="0.25">
      <c r="A39" s="83" t="s">
        <v>190</v>
      </c>
      <c r="B39" s="197" t="s">
        <v>191</v>
      </c>
      <c r="C39" s="226"/>
      <c r="D39" s="226"/>
      <c r="E39" s="226"/>
      <c r="F39" s="226"/>
      <c r="G39" s="227"/>
    </row>
    <row r="40" spans="1:7" ht="33.75" x14ac:dyDescent="0.25">
      <c r="A40" s="129" t="s">
        <v>192</v>
      </c>
      <c r="B40" s="119" t="s">
        <v>195</v>
      </c>
      <c r="C40" s="128" t="s">
        <v>57</v>
      </c>
      <c r="D40" s="120" t="s">
        <v>62</v>
      </c>
      <c r="E40" s="120">
        <v>12</v>
      </c>
      <c r="F40" s="77">
        <f t="shared" si="0"/>
        <v>0.15400000000000003</v>
      </c>
      <c r="G40" s="78">
        <f t="shared" ref="G40" si="8">$I$4*(E40/60)</f>
        <v>3.798</v>
      </c>
    </row>
    <row r="41" spans="1:7" ht="15.75" customHeight="1" x14ac:dyDescent="0.25">
      <c r="A41" s="83" t="s">
        <v>193</v>
      </c>
      <c r="B41" s="178" t="s">
        <v>196</v>
      </c>
      <c r="C41" s="178"/>
      <c r="D41" s="120" t="s">
        <v>63</v>
      </c>
      <c r="E41" s="120">
        <v>12</v>
      </c>
      <c r="F41" s="77">
        <f t="shared" si="0"/>
        <v>0.15400000000000003</v>
      </c>
      <c r="G41" s="78">
        <f t="shared" ref="G41:G42" si="9">$I$4*(E41/60)</f>
        <v>3.798</v>
      </c>
    </row>
    <row r="42" spans="1:7" ht="15.75" customHeight="1" x14ac:dyDescent="0.25">
      <c r="A42" s="83" t="s">
        <v>194</v>
      </c>
      <c r="B42" s="178" t="s">
        <v>197</v>
      </c>
      <c r="C42" s="178"/>
      <c r="D42" s="120" t="s">
        <v>63</v>
      </c>
      <c r="E42" s="120">
        <v>8.4</v>
      </c>
      <c r="F42" s="77">
        <f t="shared" si="0"/>
        <v>0.10780000000000001</v>
      </c>
      <c r="G42" s="78">
        <f t="shared" si="9"/>
        <v>2.6585999999999999</v>
      </c>
    </row>
    <row r="43" spans="1:7" ht="19.5" customHeight="1" x14ac:dyDescent="0.25">
      <c r="A43" s="204" t="s">
        <v>198</v>
      </c>
      <c r="B43" s="178" t="s">
        <v>199</v>
      </c>
      <c r="C43" s="128" t="s">
        <v>52</v>
      </c>
      <c r="D43" s="181" t="s">
        <v>53</v>
      </c>
      <c r="E43" s="120">
        <v>43.8</v>
      </c>
      <c r="F43" s="77">
        <f t="shared" si="0"/>
        <v>0.56210000000000004</v>
      </c>
      <c r="G43" s="78">
        <f t="shared" ref="G43:G46" si="10">$I$4*(E43/60)</f>
        <v>13.862699999999998</v>
      </c>
    </row>
    <row r="44" spans="1:7" ht="38.25" customHeight="1" x14ac:dyDescent="0.25">
      <c r="A44" s="204"/>
      <c r="B44" s="178"/>
      <c r="C44" s="128" t="s">
        <v>54</v>
      </c>
      <c r="D44" s="181"/>
      <c r="E44" s="120">
        <v>2</v>
      </c>
      <c r="F44" s="77">
        <f t="shared" si="0"/>
        <v>2.5666666666666667E-2</v>
      </c>
      <c r="G44" s="78">
        <f t="shared" si="10"/>
        <v>0.6329999999999999</v>
      </c>
    </row>
    <row r="45" spans="1:7" ht="23.25" customHeight="1" x14ac:dyDescent="0.25">
      <c r="A45" s="204"/>
      <c r="B45" s="178"/>
      <c r="C45" s="128" t="s">
        <v>55</v>
      </c>
      <c r="D45" s="181"/>
      <c r="E45" s="120">
        <v>37.299999999999997</v>
      </c>
      <c r="F45" s="77">
        <f t="shared" si="0"/>
        <v>0.47868333333333329</v>
      </c>
      <c r="G45" s="78">
        <f t="shared" si="10"/>
        <v>11.805449999999997</v>
      </c>
    </row>
    <row r="46" spans="1:7" ht="38.25" customHeight="1" x14ac:dyDescent="0.25">
      <c r="A46" s="204"/>
      <c r="B46" s="178"/>
      <c r="C46" s="128" t="s">
        <v>56</v>
      </c>
      <c r="D46" s="181"/>
      <c r="E46" s="120">
        <v>0.7</v>
      </c>
      <c r="F46" s="77">
        <f t="shared" si="0"/>
        <v>8.9833333333333328E-3</v>
      </c>
      <c r="G46" s="78">
        <f t="shared" si="10"/>
        <v>0.22154999999999997</v>
      </c>
    </row>
    <row r="47" spans="1:7" x14ac:dyDescent="0.25">
      <c r="A47" s="83" t="s">
        <v>200</v>
      </c>
      <c r="B47" s="197" t="s">
        <v>201</v>
      </c>
      <c r="C47" s="226"/>
      <c r="D47" s="226"/>
      <c r="E47" s="226"/>
      <c r="F47" s="226"/>
      <c r="G47" s="227"/>
    </row>
    <row r="48" spans="1:7" ht="24.75" customHeight="1" x14ac:dyDescent="0.25">
      <c r="A48" s="83" t="s">
        <v>202</v>
      </c>
      <c r="B48" s="178" t="s">
        <v>203</v>
      </c>
      <c r="C48" s="178"/>
      <c r="D48" s="120" t="s">
        <v>172</v>
      </c>
      <c r="E48" s="120">
        <v>12</v>
      </c>
      <c r="F48" s="77">
        <f t="shared" si="0"/>
        <v>0.15400000000000003</v>
      </c>
      <c r="G48" s="78">
        <f t="shared" ref="G48" si="11">$I$4*(E48/60)</f>
        <v>3.798</v>
      </c>
    </row>
    <row r="49" spans="1:7" ht="15" customHeight="1" x14ac:dyDescent="0.25">
      <c r="A49" s="204" t="s">
        <v>204</v>
      </c>
      <c r="B49" s="178" t="s">
        <v>205</v>
      </c>
      <c r="C49" s="128" t="s">
        <v>64</v>
      </c>
      <c r="D49" s="181" t="s">
        <v>17</v>
      </c>
      <c r="E49" s="120">
        <v>0.6</v>
      </c>
      <c r="F49" s="77">
        <f t="shared" si="0"/>
        <v>7.7000000000000002E-3</v>
      </c>
      <c r="G49" s="78">
        <f t="shared" ref="G49:G52" si="12">$I$4*(E49/60)</f>
        <v>0.18989999999999999</v>
      </c>
    </row>
    <row r="50" spans="1:7" ht="15" customHeight="1" x14ac:dyDescent="0.25">
      <c r="A50" s="204"/>
      <c r="B50" s="178"/>
      <c r="C50" s="128" t="s">
        <v>65</v>
      </c>
      <c r="D50" s="181"/>
      <c r="E50" s="120">
        <v>1.2</v>
      </c>
      <c r="F50" s="77">
        <f t="shared" si="0"/>
        <v>1.54E-2</v>
      </c>
      <c r="G50" s="78">
        <f t="shared" si="12"/>
        <v>0.37979999999999997</v>
      </c>
    </row>
    <row r="51" spans="1:7" ht="15" customHeight="1" x14ac:dyDescent="0.25">
      <c r="A51" s="204"/>
      <c r="B51" s="178"/>
      <c r="C51" s="128" t="s">
        <v>66</v>
      </c>
      <c r="D51" s="181"/>
      <c r="E51" s="120">
        <v>4.2</v>
      </c>
      <c r="F51" s="77">
        <f t="shared" si="0"/>
        <v>5.3900000000000003E-2</v>
      </c>
      <c r="G51" s="78">
        <f t="shared" si="12"/>
        <v>1.3292999999999999</v>
      </c>
    </row>
    <row r="52" spans="1:7" ht="15" customHeight="1" x14ac:dyDescent="0.25">
      <c r="A52" s="204"/>
      <c r="B52" s="178"/>
      <c r="C52" s="128" t="s">
        <v>67</v>
      </c>
      <c r="D52" s="181"/>
      <c r="E52" s="120">
        <v>2.4</v>
      </c>
      <c r="F52" s="77">
        <f t="shared" si="0"/>
        <v>3.0800000000000001E-2</v>
      </c>
      <c r="G52" s="78">
        <f t="shared" si="12"/>
        <v>0.75959999999999994</v>
      </c>
    </row>
    <row r="53" spans="1:7" x14ac:dyDescent="0.25">
      <c r="A53" s="204" t="s">
        <v>206</v>
      </c>
      <c r="B53" s="178" t="s">
        <v>207</v>
      </c>
      <c r="C53" s="128" t="s">
        <v>57</v>
      </c>
      <c r="D53" s="120" t="s">
        <v>58</v>
      </c>
      <c r="E53" s="120">
        <v>10.199999999999999</v>
      </c>
      <c r="F53" s="77">
        <f t="shared" si="0"/>
        <v>0.13089999999999999</v>
      </c>
      <c r="G53" s="78">
        <f t="shared" ref="G53:G54" si="13">$I$4*(E53/60)</f>
        <v>3.2282999999999995</v>
      </c>
    </row>
    <row r="54" spans="1:7" ht="38.25" customHeight="1" x14ac:dyDescent="0.25">
      <c r="A54" s="204"/>
      <c r="B54" s="178"/>
      <c r="C54" s="128" t="s">
        <v>54</v>
      </c>
      <c r="D54" s="120" t="s">
        <v>59</v>
      </c>
      <c r="E54" s="120">
        <v>2</v>
      </c>
      <c r="F54" s="77">
        <f t="shared" si="0"/>
        <v>2.5666666666666667E-2</v>
      </c>
      <c r="G54" s="78">
        <f t="shared" si="13"/>
        <v>0.6329999999999999</v>
      </c>
    </row>
    <row r="55" spans="1:7" x14ac:dyDescent="0.25">
      <c r="A55" s="83" t="s">
        <v>208</v>
      </c>
      <c r="B55" s="178" t="s">
        <v>209</v>
      </c>
      <c r="C55" s="178"/>
      <c r="D55" s="120" t="s">
        <v>172</v>
      </c>
      <c r="E55" s="120">
        <v>3.6</v>
      </c>
      <c r="F55" s="77">
        <f t="shared" si="0"/>
        <v>4.6200000000000005E-2</v>
      </c>
      <c r="G55" s="78">
        <f t="shared" ref="G55" si="14">$I$4*(E55/60)</f>
        <v>1.1394</v>
      </c>
    </row>
    <row r="56" spans="1:7" ht="15" customHeight="1" x14ac:dyDescent="0.25">
      <c r="A56" s="204" t="s">
        <v>210</v>
      </c>
      <c r="B56" s="178" t="s">
        <v>211</v>
      </c>
      <c r="C56" s="128" t="s">
        <v>68</v>
      </c>
      <c r="D56" s="181" t="s">
        <v>17</v>
      </c>
      <c r="E56" s="120">
        <v>0.4</v>
      </c>
      <c r="F56" s="77">
        <f t="shared" si="0"/>
        <v>5.1333333333333335E-3</v>
      </c>
      <c r="G56" s="78">
        <f t="shared" ref="G56:G59" si="15">$I$4*(E56/60)</f>
        <v>0.12659999999999999</v>
      </c>
    </row>
    <row r="57" spans="1:7" ht="15" customHeight="1" x14ac:dyDescent="0.25">
      <c r="A57" s="204"/>
      <c r="B57" s="178"/>
      <c r="C57" s="128" t="s">
        <v>69</v>
      </c>
      <c r="D57" s="181"/>
      <c r="E57" s="120">
        <v>0.8</v>
      </c>
      <c r="F57" s="77">
        <f t="shared" si="0"/>
        <v>1.0266666666666667E-2</v>
      </c>
      <c r="G57" s="78">
        <f t="shared" si="15"/>
        <v>0.25319999999999998</v>
      </c>
    </row>
    <row r="58" spans="1:7" ht="15" customHeight="1" x14ac:dyDescent="0.25">
      <c r="A58" s="204"/>
      <c r="B58" s="178"/>
      <c r="C58" s="128" t="s">
        <v>67</v>
      </c>
      <c r="D58" s="181"/>
      <c r="E58" s="120">
        <v>1.8</v>
      </c>
      <c r="F58" s="77">
        <f t="shared" si="0"/>
        <v>2.3100000000000002E-2</v>
      </c>
      <c r="G58" s="78">
        <f t="shared" si="15"/>
        <v>0.56969999999999998</v>
      </c>
    </row>
    <row r="59" spans="1:7" ht="15" customHeight="1" x14ac:dyDescent="0.25">
      <c r="A59" s="204"/>
      <c r="B59" s="178"/>
      <c r="C59" s="128" t="s">
        <v>70</v>
      </c>
      <c r="D59" s="120" t="s">
        <v>173</v>
      </c>
      <c r="E59" s="120">
        <v>0.6</v>
      </c>
      <c r="F59" s="77">
        <f t="shared" si="0"/>
        <v>7.7000000000000002E-3</v>
      </c>
      <c r="G59" s="78">
        <f t="shared" si="15"/>
        <v>0.18989999999999999</v>
      </c>
    </row>
    <row r="60" spans="1:7" ht="13.5" customHeight="1" x14ac:dyDescent="0.25">
      <c r="A60" s="204" t="s">
        <v>212</v>
      </c>
      <c r="B60" s="178" t="s">
        <v>213</v>
      </c>
      <c r="C60" s="128" t="s">
        <v>71</v>
      </c>
      <c r="D60" s="181" t="s">
        <v>173</v>
      </c>
      <c r="E60" s="120">
        <v>1.8</v>
      </c>
      <c r="F60" s="77">
        <f t="shared" si="0"/>
        <v>2.3100000000000002E-2</v>
      </c>
      <c r="G60" s="78">
        <f t="shared" ref="G60:G61" si="16">$I$4*(E60/60)</f>
        <v>0.56969999999999998</v>
      </c>
    </row>
    <row r="61" spans="1:7" ht="13.5" customHeight="1" x14ac:dyDescent="0.25">
      <c r="A61" s="204"/>
      <c r="B61" s="178"/>
      <c r="C61" s="128" t="s">
        <v>72</v>
      </c>
      <c r="D61" s="181"/>
      <c r="E61" s="120">
        <v>0.6</v>
      </c>
      <c r="F61" s="77">
        <f t="shared" si="0"/>
        <v>7.7000000000000002E-3</v>
      </c>
      <c r="G61" s="78">
        <f t="shared" si="16"/>
        <v>0.18989999999999999</v>
      </c>
    </row>
    <row r="62" spans="1:7" ht="15.75" customHeight="1" x14ac:dyDescent="0.25">
      <c r="A62" s="204" t="s">
        <v>214</v>
      </c>
      <c r="B62" s="178" t="s">
        <v>215</v>
      </c>
      <c r="C62" s="128" t="s">
        <v>73</v>
      </c>
      <c r="D62" s="181" t="s">
        <v>172</v>
      </c>
      <c r="E62" s="120">
        <v>4.8</v>
      </c>
      <c r="F62" s="77">
        <f t="shared" si="0"/>
        <v>6.1600000000000002E-2</v>
      </c>
      <c r="G62" s="78">
        <f t="shared" ref="G62:G64" si="17">$I$4*(E62/60)</f>
        <v>1.5191999999999999</v>
      </c>
    </row>
    <row r="63" spans="1:7" x14ac:dyDescent="0.25">
      <c r="A63" s="204"/>
      <c r="B63" s="178"/>
      <c r="C63" s="128" t="s">
        <v>74</v>
      </c>
      <c r="D63" s="181"/>
      <c r="E63" s="120">
        <v>10.8</v>
      </c>
      <c r="F63" s="77">
        <f t="shared" si="0"/>
        <v>0.13860000000000003</v>
      </c>
      <c r="G63" s="78">
        <f t="shared" si="17"/>
        <v>3.4182000000000001</v>
      </c>
    </row>
    <row r="64" spans="1:7" ht="47.25" customHeight="1" x14ac:dyDescent="0.25">
      <c r="A64" s="204"/>
      <c r="B64" s="178"/>
      <c r="C64" s="128" t="s">
        <v>75</v>
      </c>
      <c r="D64" s="181"/>
      <c r="E64" s="120">
        <v>15</v>
      </c>
      <c r="F64" s="77">
        <f t="shared" si="0"/>
        <v>0.1925</v>
      </c>
      <c r="G64" s="78">
        <f t="shared" si="17"/>
        <v>4.7474999999999996</v>
      </c>
    </row>
    <row r="65" spans="1:7" ht="24.75" customHeight="1" x14ac:dyDescent="0.25">
      <c r="A65" s="204" t="s">
        <v>216</v>
      </c>
      <c r="B65" s="178" t="s">
        <v>217</v>
      </c>
      <c r="C65" s="203" t="s">
        <v>218</v>
      </c>
      <c r="D65" s="181" t="s">
        <v>173</v>
      </c>
      <c r="E65" s="120">
        <v>10.8</v>
      </c>
      <c r="F65" s="77">
        <f t="shared" si="0"/>
        <v>0.13860000000000003</v>
      </c>
      <c r="G65" s="78">
        <f t="shared" ref="G65:G72" si="18">$I$4*(E65/60)</f>
        <v>3.4182000000000001</v>
      </c>
    </row>
    <row r="66" spans="1:7" ht="24.75" customHeight="1" x14ac:dyDescent="0.25">
      <c r="A66" s="204"/>
      <c r="B66" s="178"/>
      <c r="C66" s="203"/>
      <c r="D66" s="181"/>
      <c r="E66" s="120">
        <v>6</v>
      </c>
      <c r="F66" s="77">
        <f t="shared" si="0"/>
        <v>7.7000000000000013E-2</v>
      </c>
      <c r="G66" s="78">
        <f t="shared" si="18"/>
        <v>1.899</v>
      </c>
    </row>
    <row r="67" spans="1:7" ht="27" customHeight="1" x14ac:dyDescent="0.25">
      <c r="A67" s="204"/>
      <c r="B67" s="178"/>
      <c r="C67" s="203" t="s">
        <v>219</v>
      </c>
      <c r="D67" s="181"/>
      <c r="E67" s="120">
        <v>12.6</v>
      </c>
      <c r="F67" s="77">
        <f t="shared" si="0"/>
        <v>0.16170000000000001</v>
      </c>
      <c r="G67" s="78">
        <f t="shared" si="18"/>
        <v>3.9878999999999993</v>
      </c>
    </row>
    <row r="68" spans="1:7" ht="27" customHeight="1" x14ac:dyDescent="0.25">
      <c r="A68" s="204"/>
      <c r="B68" s="178"/>
      <c r="C68" s="203"/>
      <c r="D68" s="181"/>
      <c r="E68" s="120">
        <v>7.8</v>
      </c>
      <c r="F68" s="77">
        <f t="shared" si="0"/>
        <v>0.10010000000000001</v>
      </c>
      <c r="G68" s="78">
        <f t="shared" si="18"/>
        <v>2.4686999999999997</v>
      </c>
    </row>
    <row r="69" spans="1:7" ht="33" customHeight="1" x14ac:dyDescent="0.25">
      <c r="A69" s="204"/>
      <c r="B69" s="178"/>
      <c r="C69" s="203" t="s">
        <v>220</v>
      </c>
      <c r="D69" s="181"/>
      <c r="E69" s="120">
        <v>13.8</v>
      </c>
      <c r="F69" s="77">
        <f t="shared" si="0"/>
        <v>0.17710000000000001</v>
      </c>
      <c r="G69" s="78">
        <f t="shared" si="18"/>
        <v>4.3677000000000001</v>
      </c>
    </row>
    <row r="70" spans="1:7" ht="33" customHeight="1" x14ac:dyDescent="0.25">
      <c r="A70" s="204"/>
      <c r="B70" s="178"/>
      <c r="C70" s="203"/>
      <c r="D70" s="181"/>
      <c r="E70" s="120">
        <v>9</v>
      </c>
      <c r="F70" s="77">
        <f t="shared" si="0"/>
        <v>0.11549999999999999</v>
      </c>
      <c r="G70" s="78">
        <f t="shared" si="18"/>
        <v>2.8484999999999996</v>
      </c>
    </row>
    <row r="71" spans="1:7" ht="34.5" customHeight="1" x14ac:dyDescent="0.25">
      <c r="A71" s="204"/>
      <c r="B71" s="178"/>
      <c r="C71" s="203" t="s">
        <v>221</v>
      </c>
      <c r="D71" s="181"/>
      <c r="E71" s="120">
        <v>18</v>
      </c>
      <c r="F71" s="77">
        <f t="shared" si="0"/>
        <v>0.23099999999999998</v>
      </c>
      <c r="G71" s="78">
        <f t="shared" si="18"/>
        <v>5.6969999999999992</v>
      </c>
    </row>
    <row r="72" spans="1:7" ht="34.5" customHeight="1" x14ac:dyDescent="0.25">
      <c r="A72" s="204"/>
      <c r="B72" s="178"/>
      <c r="C72" s="203"/>
      <c r="D72" s="181"/>
      <c r="E72" s="120">
        <v>13.2</v>
      </c>
      <c r="F72" s="77">
        <f t="shared" si="0"/>
        <v>0.1694</v>
      </c>
      <c r="G72" s="78">
        <f t="shared" si="18"/>
        <v>4.1777999999999995</v>
      </c>
    </row>
    <row r="73" spans="1:7" x14ac:dyDescent="0.25">
      <c r="A73" s="83" t="s">
        <v>222</v>
      </c>
      <c r="B73" s="178" t="s">
        <v>223</v>
      </c>
      <c r="C73" s="178"/>
      <c r="D73" s="120" t="s">
        <v>76</v>
      </c>
      <c r="E73" s="120">
        <v>6</v>
      </c>
      <c r="F73" s="77">
        <f t="shared" si="0"/>
        <v>7.7000000000000013E-2</v>
      </c>
      <c r="G73" s="78">
        <f t="shared" ref="G73" si="19">$I$4*(E73/60)</f>
        <v>1.899</v>
      </c>
    </row>
    <row r="74" spans="1:7" ht="16.5" customHeight="1" x14ac:dyDescent="0.25">
      <c r="A74" s="204" t="s">
        <v>224</v>
      </c>
      <c r="B74" s="178" t="s">
        <v>225</v>
      </c>
      <c r="C74" s="128" t="s">
        <v>77</v>
      </c>
      <c r="D74" s="181" t="s">
        <v>172</v>
      </c>
      <c r="E74" s="120">
        <v>6.6</v>
      </c>
      <c r="F74" s="77">
        <f t="shared" si="0"/>
        <v>8.4699999999999998E-2</v>
      </c>
      <c r="G74" s="78">
        <f t="shared" ref="G74:G77" si="20">$I$4*(E74/60)</f>
        <v>2.0888999999999998</v>
      </c>
    </row>
    <row r="75" spans="1:7" ht="15.75" customHeight="1" x14ac:dyDescent="0.25">
      <c r="A75" s="204"/>
      <c r="B75" s="178"/>
      <c r="C75" s="128" t="s">
        <v>78</v>
      </c>
      <c r="D75" s="181"/>
      <c r="E75" s="120">
        <v>8.4</v>
      </c>
      <c r="F75" s="77">
        <f t="shared" si="0"/>
        <v>0.10780000000000001</v>
      </c>
      <c r="G75" s="78">
        <f t="shared" si="20"/>
        <v>2.6585999999999999</v>
      </c>
    </row>
    <row r="76" spans="1:7" ht="25.5" customHeight="1" x14ac:dyDescent="0.25">
      <c r="A76" s="204"/>
      <c r="B76" s="178"/>
      <c r="C76" s="128" t="s">
        <v>79</v>
      </c>
      <c r="D76" s="181"/>
      <c r="E76" s="120">
        <v>9</v>
      </c>
      <c r="F76" s="77">
        <f t="shared" si="0"/>
        <v>0.11549999999999999</v>
      </c>
      <c r="G76" s="78">
        <f t="shared" si="20"/>
        <v>2.8484999999999996</v>
      </c>
    </row>
    <row r="77" spans="1:7" ht="25.5" customHeight="1" x14ac:dyDescent="0.25">
      <c r="A77" s="204"/>
      <c r="B77" s="178"/>
      <c r="C77" s="128" t="s">
        <v>80</v>
      </c>
      <c r="D77" s="181"/>
      <c r="E77" s="120">
        <v>12</v>
      </c>
      <c r="F77" s="77">
        <f t="shared" si="0"/>
        <v>0.15400000000000003</v>
      </c>
      <c r="G77" s="78">
        <f t="shared" si="20"/>
        <v>3.798</v>
      </c>
    </row>
    <row r="78" spans="1:7" ht="27" customHeight="1" x14ac:dyDescent="0.25">
      <c r="A78" s="204" t="s">
        <v>226</v>
      </c>
      <c r="B78" s="178" t="s">
        <v>227</v>
      </c>
      <c r="C78" s="128" t="s">
        <v>81</v>
      </c>
      <c r="D78" s="181" t="s">
        <v>17</v>
      </c>
      <c r="E78" s="120">
        <v>3.6</v>
      </c>
      <c r="F78" s="77">
        <f t="shared" si="0"/>
        <v>4.6200000000000005E-2</v>
      </c>
      <c r="G78" s="78">
        <f t="shared" ref="G78:G81" si="21">$I$4*(E78/60)</f>
        <v>1.1394</v>
      </c>
    </row>
    <row r="79" spans="1:7" ht="27" customHeight="1" x14ac:dyDescent="0.25">
      <c r="A79" s="204"/>
      <c r="B79" s="178"/>
      <c r="C79" s="128" t="s">
        <v>82</v>
      </c>
      <c r="D79" s="181"/>
      <c r="E79" s="120">
        <v>7.2</v>
      </c>
      <c r="F79" s="77">
        <f t="shared" si="0"/>
        <v>9.240000000000001E-2</v>
      </c>
      <c r="G79" s="78">
        <f t="shared" si="21"/>
        <v>2.2787999999999999</v>
      </c>
    </row>
    <row r="80" spans="1:7" ht="27" customHeight="1" x14ac:dyDescent="0.25">
      <c r="A80" s="204"/>
      <c r="B80" s="178"/>
      <c r="C80" s="128" t="s">
        <v>83</v>
      </c>
      <c r="D80" s="181"/>
      <c r="E80" s="120">
        <v>7.8</v>
      </c>
      <c r="F80" s="77">
        <f t="shared" si="0"/>
        <v>0.10010000000000001</v>
      </c>
      <c r="G80" s="78">
        <f t="shared" si="21"/>
        <v>2.4686999999999997</v>
      </c>
    </row>
    <row r="81" spans="1:7" ht="27" customHeight="1" x14ac:dyDescent="0.25">
      <c r="A81" s="204"/>
      <c r="B81" s="178"/>
      <c r="C81" s="128" t="s">
        <v>84</v>
      </c>
      <c r="D81" s="181"/>
      <c r="E81" s="120">
        <v>21</v>
      </c>
      <c r="F81" s="77">
        <f t="shared" si="0"/>
        <v>0.26949999999999996</v>
      </c>
      <c r="G81" s="78">
        <f t="shared" si="21"/>
        <v>6.6464999999999987</v>
      </c>
    </row>
    <row r="82" spans="1:7" ht="29.25" customHeight="1" x14ac:dyDescent="0.25">
      <c r="A82" s="204" t="s">
        <v>228</v>
      </c>
      <c r="B82" s="178" t="s">
        <v>229</v>
      </c>
      <c r="C82" s="128" t="s">
        <v>85</v>
      </c>
      <c r="D82" s="181" t="s">
        <v>18</v>
      </c>
      <c r="E82" s="120">
        <v>15</v>
      </c>
      <c r="F82" s="77">
        <f t="shared" si="0"/>
        <v>0.1925</v>
      </c>
      <c r="G82" s="78">
        <f t="shared" ref="G82:G83" si="22">$I$4*(E82/60)</f>
        <v>4.7474999999999996</v>
      </c>
    </row>
    <row r="83" spans="1:7" ht="38.25" customHeight="1" x14ac:dyDescent="0.25">
      <c r="A83" s="204"/>
      <c r="B83" s="178"/>
      <c r="C83" s="128" t="s">
        <v>86</v>
      </c>
      <c r="D83" s="181"/>
      <c r="E83" s="120">
        <v>21</v>
      </c>
      <c r="F83" s="77">
        <f t="shared" si="0"/>
        <v>0.26949999999999996</v>
      </c>
      <c r="G83" s="78">
        <f t="shared" si="22"/>
        <v>6.6464999999999987</v>
      </c>
    </row>
    <row r="84" spans="1:7" s="1" customFormat="1" ht="53.25" customHeight="1" x14ac:dyDescent="0.25">
      <c r="A84" s="219" t="s">
        <v>230</v>
      </c>
      <c r="B84" s="175" t="s">
        <v>231</v>
      </c>
      <c r="C84" s="128" t="s">
        <v>104</v>
      </c>
      <c r="D84" s="181" t="s">
        <v>13</v>
      </c>
      <c r="E84" s="120">
        <v>7.8</v>
      </c>
      <c r="F84" s="77">
        <f t="shared" si="0"/>
        <v>0.10010000000000001</v>
      </c>
      <c r="G84" s="78">
        <f t="shared" ref="G84:G85" si="23">$I$4*(E84/60)</f>
        <v>2.4686999999999997</v>
      </c>
    </row>
    <row r="85" spans="1:7" s="1" customFormat="1" ht="53.25" customHeight="1" x14ac:dyDescent="0.25">
      <c r="A85" s="228"/>
      <c r="B85" s="173"/>
      <c r="C85" s="128" t="s">
        <v>105</v>
      </c>
      <c r="D85" s="181"/>
      <c r="E85" s="120">
        <v>12.6</v>
      </c>
      <c r="F85" s="77">
        <f t="shared" si="0"/>
        <v>0.16170000000000001</v>
      </c>
      <c r="G85" s="78">
        <f t="shared" si="23"/>
        <v>3.9878999999999993</v>
      </c>
    </row>
    <row r="86" spans="1:7" s="1" customFormat="1" ht="23.25" customHeight="1" x14ac:dyDescent="0.25">
      <c r="A86" s="129" t="s">
        <v>232</v>
      </c>
      <c r="B86" s="197" t="s">
        <v>233</v>
      </c>
      <c r="C86" s="198"/>
      <c r="D86" s="120" t="s">
        <v>17</v>
      </c>
      <c r="E86" s="120">
        <v>10.8</v>
      </c>
      <c r="F86" s="77">
        <f t="shared" si="0"/>
        <v>0.13860000000000003</v>
      </c>
      <c r="G86" s="78">
        <f t="shared" ref="G86:G88" si="24">$I$4*(E86/60)</f>
        <v>3.4182000000000001</v>
      </c>
    </row>
    <row r="87" spans="1:7" s="1" customFormat="1" ht="21.75" customHeight="1" x14ac:dyDescent="0.25">
      <c r="A87" s="219" t="s">
        <v>234</v>
      </c>
      <c r="B87" s="175" t="s">
        <v>235</v>
      </c>
      <c r="C87" s="128" t="s">
        <v>236</v>
      </c>
      <c r="D87" s="181" t="s">
        <v>17</v>
      </c>
      <c r="E87" s="120">
        <v>50.4</v>
      </c>
      <c r="F87" s="77">
        <f t="shared" si="0"/>
        <v>0.64680000000000004</v>
      </c>
      <c r="G87" s="78">
        <f t="shared" si="24"/>
        <v>15.951599999999997</v>
      </c>
    </row>
    <row r="88" spans="1:7" s="1" customFormat="1" ht="21.75" customHeight="1" x14ac:dyDescent="0.25">
      <c r="A88" s="228"/>
      <c r="B88" s="173"/>
      <c r="C88" s="128" t="s">
        <v>237</v>
      </c>
      <c r="D88" s="181"/>
      <c r="E88" s="120">
        <v>25.2</v>
      </c>
      <c r="F88" s="77">
        <f t="shared" ref="F88:F117" si="25">$H$4*(E88/60)</f>
        <v>0.32340000000000002</v>
      </c>
      <c r="G88" s="78">
        <f t="shared" si="24"/>
        <v>7.9757999999999987</v>
      </c>
    </row>
    <row r="89" spans="1:7" ht="15" customHeight="1" x14ac:dyDescent="0.25">
      <c r="A89" s="204" t="s">
        <v>238</v>
      </c>
      <c r="B89" s="178" t="s">
        <v>239</v>
      </c>
      <c r="C89" s="128" t="s">
        <v>52</v>
      </c>
      <c r="D89" s="181" t="s">
        <v>40</v>
      </c>
      <c r="E89" s="120">
        <v>36.6</v>
      </c>
      <c r="F89" s="77">
        <f t="shared" si="25"/>
        <v>0.46970000000000001</v>
      </c>
      <c r="G89" s="78">
        <f t="shared" ref="G89:G92" si="26">$I$4*(E89/60)</f>
        <v>11.583899999999998</v>
      </c>
    </row>
    <row r="90" spans="1:7" ht="29.25" customHeight="1" x14ac:dyDescent="0.25">
      <c r="A90" s="204"/>
      <c r="B90" s="178"/>
      <c r="C90" s="128" t="s">
        <v>54</v>
      </c>
      <c r="D90" s="181"/>
      <c r="E90" s="120">
        <v>2</v>
      </c>
      <c r="F90" s="77">
        <f t="shared" si="25"/>
        <v>2.5666666666666667E-2</v>
      </c>
      <c r="G90" s="78">
        <f t="shared" si="26"/>
        <v>0.6329999999999999</v>
      </c>
    </row>
    <row r="91" spans="1:7" ht="24" customHeight="1" x14ac:dyDescent="0.25">
      <c r="A91" s="204"/>
      <c r="B91" s="178"/>
      <c r="C91" s="128" t="s">
        <v>55</v>
      </c>
      <c r="D91" s="181"/>
      <c r="E91" s="120">
        <v>30.1</v>
      </c>
      <c r="F91" s="77">
        <f t="shared" si="25"/>
        <v>0.38628333333333337</v>
      </c>
      <c r="G91" s="78">
        <f t="shared" si="26"/>
        <v>9.5266500000000001</v>
      </c>
    </row>
    <row r="92" spans="1:7" ht="39" customHeight="1" x14ac:dyDescent="0.25">
      <c r="A92" s="204"/>
      <c r="B92" s="178"/>
      <c r="C92" s="128" t="s">
        <v>56</v>
      </c>
      <c r="D92" s="181"/>
      <c r="E92" s="120">
        <v>0.7</v>
      </c>
      <c r="F92" s="77">
        <f t="shared" si="25"/>
        <v>8.9833333333333328E-3</v>
      </c>
      <c r="G92" s="78">
        <f t="shared" si="26"/>
        <v>0.22154999999999997</v>
      </c>
    </row>
    <row r="93" spans="1:7" ht="60.75" hidden="1" customHeight="1" x14ac:dyDescent="0.25">
      <c r="A93" s="204"/>
      <c r="B93" s="178" t="s">
        <v>87</v>
      </c>
      <c r="C93" s="128" t="s">
        <v>88</v>
      </c>
      <c r="D93" s="181" t="s">
        <v>53</v>
      </c>
      <c r="E93" s="120">
        <v>2</v>
      </c>
      <c r="F93" s="77">
        <f t="shared" si="25"/>
        <v>2.5666666666666667E-2</v>
      </c>
      <c r="G93" s="78">
        <f t="shared" ref="G93:G96" si="27">$I$4*(E93/60)</f>
        <v>0.6329999999999999</v>
      </c>
    </row>
    <row r="94" spans="1:7" ht="25.5" hidden="1" customHeight="1" x14ac:dyDescent="0.25">
      <c r="A94" s="204"/>
      <c r="B94" s="178"/>
      <c r="C94" s="128" t="s">
        <v>89</v>
      </c>
      <c r="D94" s="181"/>
      <c r="E94" s="120">
        <v>0.7</v>
      </c>
      <c r="F94" s="77">
        <f t="shared" si="25"/>
        <v>8.9833333333333328E-3</v>
      </c>
      <c r="G94" s="78">
        <f t="shared" si="27"/>
        <v>0.22154999999999997</v>
      </c>
    </row>
    <row r="95" spans="1:7" ht="43.15" customHeight="1" x14ac:dyDescent="0.25">
      <c r="A95" s="204" t="s">
        <v>240</v>
      </c>
      <c r="B95" s="202" t="s">
        <v>241</v>
      </c>
      <c r="C95" s="128" t="s">
        <v>90</v>
      </c>
      <c r="D95" s="181" t="s">
        <v>91</v>
      </c>
      <c r="E95" s="120">
        <v>2.5</v>
      </c>
      <c r="F95" s="77">
        <f t="shared" si="25"/>
        <v>3.2083333333333332E-2</v>
      </c>
      <c r="G95" s="78">
        <f t="shared" si="27"/>
        <v>0.7912499999999999</v>
      </c>
    </row>
    <row r="96" spans="1:7" ht="39" customHeight="1" x14ac:dyDescent="0.25">
      <c r="A96" s="204"/>
      <c r="B96" s="202"/>
      <c r="C96" s="128" t="s">
        <v>92</v>
      </c>
      <c r="D96" s="181"/>
      <c r="E96" s="120">
        <v>7.6</v>
      </c>
      <c r="F96" s="77">
        <f t="shared" si="25"/>
        <v>9.7533333333333319E-2</v>
      </c>
      <c r="G96" s="78">
        <f t="shared" si="27"/>
        <v>2.4053999999999993</v>
      </c>
    </row>
    <row r="97" spans="1:7" ht="18" customHeight="1" x14ac:dyDescent="0.25">
      <c r="A97" s="204" t="s">
        <v>242</v>
      </c>
      <c r="B97" s="202" t="s">
        <v>243</v>
      </c>
      <c r="C97" s="128" t="s">
        <v>93</v>
      </c>
      <c r="D97" s="181" t="s">
        <v>172</v>
      </c>
      <c r="E97" s="120">
        <v>3</v>
      </c>
      <c r="F97" s="77">
        <f t="shared" si="25"/>
        <v>3.8500000000000006E-2</v>
      </c>
      <c r="G97" s="78">
        <f t="shared" ref="G97:G99" si="28">$I$4*(E97/60)</f>
        <v>0.94950000000000001</v>
      </c>
    </row>
    <row r="98" spans="1:7" ht="18" customHeight="1" x14ac:dyDescent="0.25">
      <c r="A98" s="204"/>
      <c r="B98" s="202"/>
      <c r="C98" s="128" t="s">
        <v>94</v>
      </c>
      <c r="D98" s="181"/>
      <c r="E98" s="120">
        <v>1.2</v>
      </c>
      <c r="F98" s="77">
        <f t="shared" si="25"/>
        <v>1.54E-2</v>
      </c>
      <c r="G98" s="78">
        <f t="shared" si="28"/>
        <v>0.37979999999999997</v>
      </c>
    </row>
    <row r="99" spans="1:7" ht="18" customHeight="1" x14ac:dyDescent="0.25">
      <c r="A99" s="204"/>
      <c r="B99" s="202"/>
      <c r="C99" s="128" t="s">
        <v>95</v>
      </c>
      <c r="D99" s="181"/>
      <c r="E99" s="120">
        <v>4</v>
      </c>
      <c r="F99" s="77">
        <f t="shared" si="25"/>
        <v>5.1333333333333335E-2</v>
      </c>
      <c r="G99" s="78">
        <f t="shared" si="28"/>
        <v>1.2659999999999998</v>
      </c>
    </row>
    <row r="100" spans="1:7" ht="25.5" customHeight="1" x14ac:dyDescent="0.25">
      <c r="A100" s="83" t="s">
        <v>244</v>
      </c>
      <c r="B100" s="178" t="s">
        <v>245</v>
      </c>
      <c r="C100" s="178"/>
      <c r="D100" s="120" t="s">
        <v>40</v>
      </c>
      <c r="E100" s="120">
        <v>105</v>
      </c>
      <c r="F100" s="126" t="s">
        <v>246</v>
      </c>
      <c r="G100" s="63" t="s">
        <v>246</v>
      </c>
    </row>
    <row r="101" spans="1:7" ht="25.5" customHeight="1" x14ac:dyDescent="0.25">
      <c r="A101" s="83" t="s">
        <v>249</v>
      </c>
      <c r="B101" s="178" t="s">
        <v>250</v>
      </c>
      <c r="C101" s="178"/>
      <c r="D101" s="120" t="s">
        <v>40</v>
      </c>
      <c r="E101" s="120">
        <v>9.5</v>
      </c>
      <c r="F101" s="77">
        <f t="shared" si="25"/>
        <v>0.12191666666666666</v>
      </c>
      <c r="G101" s="78">
        <f t="shared" ref="G101" si="29">$I$4*(E101/60)</f>
        <v>3.0067499999999998</v>
      </c>
    </row>
    <row r="102" spans="1:7" ht="21.75" customHeight="1" x14ac:dyDescent="0.25">
      <c r="A102" s="204" t="s">
        <v>251</v>
      </c>
      <c r="B102" s="178" t="s">
        <v>252</v>
      </c>
      <c r="C102" s="128" t="s">
        <v>96</v>
      </c>
      <c r="D102" s="181" t="s">
        <v>40</v>
      </c>
      <c r="E102" s="120">
        <v>10</v>
      </c>
      <c r="F102" s="77">
        <f t="shared" si="25"/>
        <v>0.12833333333333333</v>
      </c>
      <c r="G102" s="78">
        <f t="shared" ref="G102:G103" si="30">$I$4*(E102/60)</f>
        <v>3.1649999999999996</v>
      </c>
    </row>
    <row r="103" spans="1:7" ht="21.75" customHeight="1" x14ac:dyDescent="0.25">
      <c r="A103" s="204"/>
      <c r="B103" s="178"/>
      <c r="C103" s="128" t="s">
        <v>97</v>
      </c>
      <c r="D103" s="181"/>
      <c r="E103" s="120">
        <v>20</v>
      </c>
      <c r="F103" s="77">
        <f t="shared" si="25"/>
        <v>0.25666666666666665</v>
      </c>
      <c r="G103" s="78">
        <f t="shared" si="30"/>
        <v>6.3299999999999992</v>
      </c>
    </row>
    <row r="104" spans="1:7" ht="26.25" customHeight="1" x14ac:dyDescent="0.25">
      <c r="A104" s="83" t="s">
        <v>253</v>
      </c>
      <c r="B104" s="178" t="s">
        <v>254</v>
      </c>
      <c r="C104" s="178"/>
      <c r="D104" s="120" t="s">
        <v>98</v>
      </c>
      <c r="E104" s="120">
        <v>12</v>
      </c>
      <c r="F104" s="77">
        <f t="shared" si="25"/>
        <v>0.15400000000000003</v>
      </c>
      <c r="G104" s="78">
        <f t="shared" ref="G104" si="31">$I$4*(E104/60)</f>
        <v>3.798</v>
      </c>
    </row>
    <row r="105" spans="1:7" ht="27" customHeight="1" x14ac:dyDescent="0.25">
      <c r="A105" s="83" t="s">
        <v>255</v>
      </c>
      <c r="B105" s="178" t="s">
        <v>256</v>
      </c>
      <c r="C105" s="178"/>
      <c r="D105" s="120" t="s">
        <v>99</v>
      </c>
      <c r="E105" s="120">
        <v>92.5</v>
      </c>
      <c r="F105" s="126" t="s">
        <v>246</v>
      </c>
      <c r="G105" s="63" t="s">
        <v>246</v>
      </c>
    </row>
    <row r="106" spans="1:7" ht="31.5" customHeight="1" x14ac:dyDescent="0.25">
      <c r="A106" s="135" t="s">
        <v>257</v>
      </c>
      <c r="B106" s="122" t="s">
        <v>258</v>
      </c>
      <c r="C106" s="128" t="s">
        <v>102</v>
      </c>
      <c r="D106" s="86" t="s">
        <v>101</v>
      </c>
      <c r="E106" s="120">
        <v>26.4</v>
      </c>
      <c r="F106" s="77">
        <f t="shared" si="25"/>
        <v>0.33879999999999999</v>
      </c>
      <c r="G106" s="78">
        <f t="shared" ref="G106" si="32">$I$4*(E106/60)</f>
        <v>8.355599999999999</v>
      </c>
    </row>
    <row r="107" spans="1:7" ht="25.5" customHeight="1" x14ac:dyDescent="0.25">
      <c r="A107" s="83" t="s">
        <v>259</v>
      </c>
      <c r="B107" s="197" t="s">
        <v>260</v>
      </c>
      <c r="C107" s="226"/>
      <c r="D107" s="226"/>
      <c r="E107" s="226"/>
      <c r="F107" s="226"/>
      <c r="G107" s="227"/>
    </row>
    <row r="108" spans="1:7" x14ac:dyDescent="0.25">
      <c r="A108" s="83" t="s">
        <v>261</v>
      </c>
      <c r="B108" s="178" t="s">
        <v>262</v>
      </c>
      <c r="C108" s="178"/>
      <c r="D108" s="120" t="s">
        <v>40</v>
      </c>
      <c r="E108" s="120">
        <v>4.2</v>
      </c>
      <c r="F108" s="77">
        <f t="shared" si="25"/>
        <v>5.3900000000000003E-2</v>
      </c>
      <c r="G108" s="78">
        <f t="shared" ref="G108" si="33">$I$4*(E108/60)</f>
        <v>1.3292999999999999</v>
      </c>
    </row>
    <row r="109" spans="1:7" ht="27.75" customHeight="1" x14ac:dyDescent="0.25">
      <c r="A109" s="204" t="s">
        <v>263</v>
      </c>
      <c r="B109" s="178" t="s">
        <v>264</v>
      </c>
      <c r="C109" s="128" t="s">
        <v>100</v>
      </c>
      <c r="D109" s="181" t="s">
        <v>40</v>
      </c>
      <c r="E109" s="120">
        <v>70.5</v>
      </c>
      <c r="F109" s="77" t="s">
        <v>246</v>
      </c>
      <c r="G109" s="78" t="s">
        <v>246</v>
      </c>
    </row>
    <row r="110" spans="1:7" ht="27.75" customHeight="1" x14ac:dyDescent="0.25">
      <c r="A110" s="204"/>
      <c r="B110" s="178"/>
      <c r="C110" s="128" t="s">
        <v>103</v>
      </c>
      <c r="D110" s="181"/>
      <c r="E110" s="120">
        <v>54</v>
      </c>
      <c r="F110" s="77">
        <f t="shared" si="25"/>
        <v>0.69300000000000006</v>
      </c>
      <c r="G110" s="78">
        <f t="shared" ref="G110" si="34">$I$4*(E110/60)</f>
        <v>17.090999999999998</v>
      </c>
    </row>
    <row r="111" spans="1:7" ht="55.5" customHeight="1" x14ac:dyDescent="0.25">
      <c r="A111" s="204" t="s">
        <v>265</v>
      </c>
      <c r="B111" s="178" t="s">
        <v>266</v>
      </c>
      <c r="C111" s="128" t="s">
        <v>104</v>
      </c>
      <c r="D111" s="181" t="s">
        <v>40</v>
      </c>
      <c r="E111" s="120">
        <v>7</v>
      </c>
      <c r="F111" s="77">
        <f t="shared" si="25"/>
        <v>8.9833333333333334E-2</v>
      </c>
      <c r="G111" s="78">
        <f t="shared" ref="G111:G112" si="35">$I$4*(E111/60)</f>
        <v>2.2155</v>
      </c>
    </row>
    <row r="112" spans="1:7" ht="63.75" customHeight="1" x14ac:dyDescent="0.25">
      <c r="A112" s="204"/>
      <c r="B112" s="178"/>
      <c r="C112" s="128" t="s">
        <v>105</v>
      </c>
      <c r="D112" s="181"/>
      <c r="E112" s="120">
        <v>18</v>
      </c>
      <c r="F112" s="77">
        <f t="shared" si="25"/>
        <v>0.23099999999999998</v>
      </c>
      <c r="G112" s="78">
        <f t="shared" si="35"/>
        <v>5.6969999999999992</v>
      </c>
    </row>
    <row r="113" spans="1:7" x14ac:dyDescent="0.25">
      <c r="A113" s="83" t="s">
        <v>208</v>
      </c>
      <c r="B113" s="178" t="s">
        <v>267</v>
      </c>
      <c r="C113" s="178"/>
      <c r="D113" s="120" t="s">
        <v>40</v>
      </c>
      <c r="E113" s="120">
        <v>15</v>
      </c>
      <c r="F113" s="77">
        <f t="shared" si="25"/>
        <v>0.1925</v>
      </c>
      <c r="G113" s="78">
        <f t="shared" ref="G113" si="36">$I$4*(E113/60)</f>
        <v>4.7474999999999996</v>
      </c>
    </row>
    <row r="114" spans="1:7" ht="15" customHeight="1" x14ac:dyDescent="0.25">
      <c r="A114" s="204" t="s">
        <v>210</v>
      </c>
      <c r="B114" s="178" t="s">
        <v>268</v>
      </c>
      <c r="C114" s="128" t="s">
        <v>106</v>
      </c>
      <c r="D114" s="181" t="s">
        <v>40</v>
      </c>
      <c r="E114" s="120">
        <v>5.4</v>
      </c>
      <c r="F114" s="77">
        <f t="shared" si="25"/>
        <v>6.9300000000000014E-2</v>
      </c>
      <c r="G114" s="78">
        <f t="shared" ref="G114:G115" si="37">$I$4*(E114/60)</f>
        <v>1.7091000000000001</v>
      </c>
    </row>
    <row r="115" spans="1:7" ht="15" customHeight="1" x14ac:dyDescent="0.25">
      <c r="A115" s="204"/>
      <c r="B115" s="178"/>
      <c r="C115" s="128" t="s">
        <v>107</v>
      </c>
      <c r="D115" s="181"/>
      <c r="E115" s="120">
        <v>13.2</v>
      </c>
      <c r="F115" s="77">
        <f t="shared" si="25"/>
        <v>0.1694</v>
      </c>
      <c r="G115" s="78">
        <f t="shared" si="37"/>
        <v>4.1777999999999995</v>
      </c>
    </row>
    <row r="116" spans="1:7" ht="16.5" customHeight="1" x14ac:dyDescent="0.25">
      <c r="A116" s="83" t="s">
        <v>212</v>
      </c>
      <c r="B116" s="178" t="s">
        <v>269</v>
      </c>
      <c r="C116" s="178"/>
      <c r="D116" s="120" t="s">
        <v>40</v>
      </c>
      <c r="E116" s="120">
        <v>20</v>
      </c>
      <c r="F116" s="72">
        <f t="shared" si="25"/>
        <v>0.25666666666666665</v>
      </c>
      <c r="G116" s="75">
        <f t="shared" ref="G116" si="38">$I$4*(E116/60)</f>
        <v>6.3299999999999992</v>
      </c>
    </row>
    <row r="117" spans="1:7" s="1" customFormat="1" ht="16.5" customHeight="1" x14ac:dyDescent="0.25">
      <c r="A117" s="83" t="s">
        <v>214</v>
      </c>
      <c r="B117" s="178" t="s">
        <v>270</v>
      </c>
      <c r="C117" s="178"/>
      <c r="D117" s="120" t="s">
        <v>40</v>
      </c>
      <c r="E117" s="120">
        <v>9</v>
      </c>
      <c r="F117" s="77">
        <f t="shared" si="25"/>
        <v>0.11549999999999999</v>
      </c>
      <c r="G117" s="78">
        <f t="shared" ref="G117" si="39">$I$4*(E117/60)</f>
        <v>2.8484999999999996</v>
      </c>
    </row>
    <row r="118" spans="1:7" ht="56.25" customHeight="1" x14ac:dyDescent="0.25">
      <c r="A118" s="204" t="s">
        <v>271</v>
      </c>
      <c r="B118" s="178" t="s">
        <v>272</v>
      </c>
      <c r="C118" s="128" t="s">
        <v>108</v>
      </c>
      <c r="D118" s="181" t="s">
        <v>40</v>
      </c>
      <c r="E118" s="120">
        <v>3.2</v>
      </c>
      <c r="F118" s="77" t="s">
        <v>246</v>
      </c>
      <c r="G118" s="78" t="s">
        <v>246</v>
      </c>
    </row>
    <row r="119" spans="1:7" ht="57.75" customHeight="1" x14ac:dyDescent="0.25">
      <c r="A119" s="204"/>
      <c r="B119" s="178"/>
      <c r="C119" s="128" t="s">
        <v>109</v>
      </c>
      <c r="D119" s="181"/>
      <c r="E119" s="120">
        <v>5.0999999999999996</v>
      </c>
      <c r="F119" s="77" t="s">
        <v>246</v>
      </c>
      <c r="G119" s="78" t="s">
        <v>246</v>
      </c>
    </row>
    <row r="120" spans="1:7" ht="28.5" customHeight="1" x14ac:dyDescent="0.25">
      <c r="A120" s="204"/>
      <c r="B120" s="178"/>
      <c r="C120" s="128" t="s">
        <v>110</v>
      </c>
      <c r="D120" s="181"/>
      <c r="E120" s="120">
        <v>3.7</v>
      </c>
      <c r="F120" s="77" t="s">
        <v>246</v>
      </c>
      <c r="G120" s="78" t="s">
        <v>246</v>
      </c>
    </row>
    <row r="121" spans="1:7" ht="37.5" customHeight="1" x14ac:dyDescent="0.25">
      <c r="A121" s="83" t="s">
        <v>273</v>
      </c>
      <c r="B121" s="178" t="s">
        <v>274</v>
      </c>
      <c r="C121" s="178"/>
      <c r="D121" s="120" t="s">
        <v>40</v>
      </c>
      <c r="E121" s="120">
        <v>19</v>
      </c>
      <c r="F121" s="77" t="s">
        <v>246</v>
      </c>
      <c r="G121" s="78" t="s">
        <v>246</v>
      </c>
    </row>
    <row r="122" spans="1:7" ht="36.75" customHeight="1" x14ac:dyDescent="0.25">
      <c r="A122" s="83" t="s">
        <v>275</v>
      </c>
      <c r="B122" s="178" t="s">
        <v>276</v>
      </c>
      <c r="C122" s="178"/>
      <c r="D122" s="120" t="s">
        <v>111</v>
      </c>
      <c r="E122" s="120">
        <v>76.8</v>
      </c>
      <c r="F122" s="77" t="s">
        <v>246</v>
      </c>
      <c r="G122" s="78" t="s">
        <v>246</v>
      </c>
    </row>
    <row r="123" spans="1:7" ht="36" customHeight="1" x14ac:dyDescent="0.25">
      <c r="A123" s="204" t="s">
        <v>277</v>
      </c>
      <c r="B123" s="178" t="s">
        <v>278</v>
      </c>
      <c r="C123" s="128" t="s">
        <v>112</v>
      </c>
      <c r="D123" s="181" t="s">
        <v>40</v>
      </c>
      <c r="E123" s="120">
        <v>5</v>
      </c>
      <c r="F123" s="77" t="s">
        <v>246</v>
      </c>
      <c r="G123" s="78" t="s">
        <v>246</v>
      </c>
    </row>
    <row r="124" spans="1:7" ht="57.75" customHeight="1" x14ac:dyDescent="0.25">
      <c r="A124" s="204"/>
      <c r="B124" s="178"/>
      <c r="C124" s="128" t="s">
        <v>113</v>
      </c>
      <c r="D124" s="181"/>
      <c r="E124" s="120">
        <v>10.5</v>
      </c>
      <c r="F124" s="77" t="s">
        <v>246</v>
      </c>
      <c r="G124" s="78" t="s">
        <v>246</v>
      </c>
    </row>
    <row r="125" spans="1:7" ht="39" customHeight="1" x14ac:dyDescent="0.25">
      <c r="A125" s="204"/>
      <c r="B125" s="178"/>
      <c r="C125" s="128" t="s">
        <v>114</v>
      </c>
      <c r="D125" s="181"/>
      <c r="E125" s="120">
        <v>23</v>
      </c>
      <c r="F125" s="77" t="s">
        <v>246</v>
      </c>
      <c r="G125" s="78" t="s">
        <v>246</v>
      </c>
    </row>
    <row r="126" spans="1:7" ht="22.5" x14ac:dyDescent="0.25">
      <c r="A126" s="83" t="s">
        <v>280</v>
      </c>
      <c r="B126" s="178" t="s">
        <v>281</v>
      </c>
      <c r="C126" s="178"/>
      <c r="D126" s="120" t="s">
        <v>279</v>
      </c>
      <c r="E126" s="120">
        <v>30</v>
      </c>
      <c r="F126" s="72">
        <f t="shared" ref="F126" si="40">$H$4*(E126/60)</f>
        <v>0.38500000000000001</v>
      </c>
      <c r="G126" s="75">
        <f t="shared" ref="G126" si="41">$I$4*(E126/60)</f>
        <v>9.4949999999999992</v>
      </c>
    </row>
    <row r="127" spans="1:7" ht="15.75" hidden="1" thickBot="1" x14ac:dyDescent="0.3">
      <c r="A127" s="151"/>
      <c r="B127" s="187" t="s">
        <v>115</v>
      </c>
      <c r="C127" s="188"/>
      <c r="D127" s="188"/>
      <c r="E127" s="188"/>
      <c r="F127" s="189"/>
      <c r="G127" s="152"/>
    </row>
    <row r="128" spans="1:7" ht="51" hidden="1" customHeight="1" thickBot="1" x14ac:dyDescent="0.3">
      <c r="A128" s="220"/>
      <c r="B128" s="190" t="s">
        <v>116</v>
      </c>
      <c r="C128" s="70" t="s">
        <v>117</v>
      </c>
      <c r="D128" s="65" t="s">
        <v>40</v>
      </c>
      <c r="E128" s="65">
        <v>24</v>
      </c>
      <c r="F128" s="55">
        <v>115</v>
      </c>
      <c r="G128" s="55"/>
    </row>
    <row r="129" spans="1:7" ht="38.25" hidden="1" customHeight="1" thickBot="1" x14ac:dyDescent="0.3">
      <c r="A129" s="221"/>
      <c r="B129" s="191"/>
      <c r="C129" s="70" t="s">
        <v>103</v>
      </c>
      <c r="D129" s="65" t="s">
        <v>40</v>
      </c>
      <c r="E129" s="65">
        <v>40.799999999999997</v>
      </c>
      <c r="F129" s="55">
        <v>116</v>
      </c>
      <c r="G129" s="55"/>
    </row>
    <row r="130" spans="1:7" ht="38.25" hidden="1" customHeight="1" thickBot="1" x14ac:dyDescent="0.3">
      <c r="A130" s="151"/>
      <c r="B130" s="192" t="s">
        <v>118</v>
      </c>
      <c r="C130" s="193"/>
      <c r="D130" s="65" t="s">
        <v>40</v>
      </c>
      <c r="E130" s="65">
        <v>12</v>
      </c>
      <c r="F130" s="55">
        <v>117</v>
      </c>
      <c r="G130" s="55"/>
    </row>
    <row r="131" spans="1:7" ht="111.75" hidden="1" customHeight="1" thickBot="1" x14ac:dyDescent="0.3">
      <c r="A131" s="220"/>
      <c r="B131" s="190" t="s">
        <v>119</v>
      </c>
      <c r="C131" s="70" t="s">
        <v>120</v>
      </c>
      <c r="D131" s="195" t="s">
        <v>40</v>
      </c>
      <c r="E131" s="65">
        <v>15</v>
      </c>
      <c r="F131" s="55">
        <v>118</v>
      </c>
      <c r="G131" s="55"/>
    </row>
    <row r="132" spans="1:7" ht="25.5" hidden="1" customHeight="1" thickBot="1" x14ac:dyDescent="0.3">
      <c r="A132" s="222"/>
      <c r="B132" s="194"/>
      <c r="C132" s="71" t="s">
        <v>121</v>
      </c>
      <c r="D132" s="196"/>
      <c r="E132" s="66">
        <v>9</v>
      </c>
      <c r="F132" s="54">
        <v>119</v>
      </c>
      <c r="G132" s="54"/>
    </row>
    <row r="133" spans="1:7" ht="15.75" customHeight="1" x14ac:dyDescent="0.25">
      <c r="A133" s="204" t="s">
        <v>283</v>
      </c>
      <c r="B133" s="178" t="s">
        <v>282</v>
      </c>
      <c r="C133" s="128" t="s">
        <v>52</v>
      </c>
      <c r="D133" s="181" t="s">
        <v>40</v>
      </c>
      <c r="E133" s="120">
        <v>54</v>
      </c>
      <c r="F133" s="72">
        <f t="shared" ref="F133:F136" si="42">$H$4*(E133/60)</f>
        <v>0.69300000000000006</v>
      </c>
      <c r="G133" s="75">
        <f t="shared" ref="G133" si="43">$I$4*(E133/60)</f>
        <v>17.090999999999998</v>
      </c>
    </row>
    <row r="134" spans="1:7" ht="28.5" customHeight="1" x14ac:dyDescent="0.25">
      <c r="A134" s="204"/>
      <c r="B134" s="178"/>
      <c r="C134" s="128" t="s">
        <v>54</v>
      </c>
      <c r="D134" s="181"/>
      <c r="E134" s="120">
        <v>2</v>
      </c>
      <c r="F134" s="72">
        <f t="shared" si="42"/>
        <v>2.5666666666666667E-2</v>
      </c>
      <c r="G134" s="75">
        <f t="shared" ref="G134:G136" si="44">$I$4*(E134/60)</f>
        <v>0.6329999999999999</v>
      </c>
    </row>
    <row r="135" spans="1:7" ht="20.25" customHeight="1" x14ac:dyDescent="0.25">
      <c r="A135" s="204"/>
      <c r="B135" s="178"/>
      <c r="C135" s="128" t="s">
        <v>55</v>
      </c>
      <c r="D135" s="181"/>
      <c r="E135" s="120">
        <v>47.5</v>
      </c>
      <c r="F135" s="72">
        <f t="shared" si="42"/>
        <v>0.60958333333333337</v>
      </c>
      <c r="G135" s="75">
        <f t="shared" si="44"/>
        <v>15.033749999999998</v>
      </c>
    </row>
    <row r="136" spans="1:7" ht="38.25" customHeight="1" x14ac:dyDescent="0.25">
      <c r="A136" s="204"/>
      <c r="B136" s="178"/>
      <c r="C136" s="128" t="s">
        <v>56</v>
      </c>
      <c r="D136" s="181"/>
      <c r="E136" s="120">
        <v>0.7</v>
      </c>
      <c r="F136" s="72">
        <f t="shared" si="42"/>
        <v>8.9833333333333328E-3</v>
      </c>
      <c r="G136" s="75">
        <f t="shared" si="44"/>
        <v>0.22154999999999997</v>
      </c>
    </row>
    <row r="137" spans="1:7" s="1" customFormat="1" ht="38.25" customHeight="1" thickBot="1" x14ac:dyDescent="0.3">
      <c r="A137" s="83" t="s">
        <v>284</v>
      </c>
      <c r="B137" s="178" t="s">
        <v>285</v>
      </c>
      <c r="C137" s="178"/>
      <c r="D137" s="120" t="s">
        <v>286</v>
      </c>
      <c r="E137" s="120">
        <v>1</v>
      </c>
      <c r="F137" s="72">
        <v>1.1599999999999999</v>
      </c>
      <c r="G137" s="75" t="s">
        <v>287</v>
      </c>
    </row>
    <row r="138" spans="1:7" ht="15.75" thickBot="1" x14ac:dyDescent="0.3">
      <c r="A138" s="88" t="s">
        <v>288</v>
      </c>
      <c r="B138" s="179" t="s">
        <v>289</v>
      </c>
      <c r="C138" s="233"/>
      <c r="D138" s="233"/>
      <c r="E138" s="233"/>
      <c r="F138" s="233"/>
      <c r="G138" s="234"/>
    </row>
    <row r="139" spans="1:7" ht="23.25" customHeight="1" x14ac:dyDescent="0.25">
      <c r="A139" s="153" t="s">
        <v>290</v>
      </c>
      <c r="B139" s="182" t="s">
        <v>122</v>
      </c>
      <c r="C139" s="182"/>
      <c r="D139" s="185" t="s">
        <v>40</v>
      </c>
      <c r="E139" s="185" t="s">
        <v>41</v>
      </c>
      <c r="F139" s="199" t="s">
        <v>156</v>
      </c>
      <c r="G139" s="240" t="s">
        <v>287</v>
      </c>
    </row>
    <row r="140" spans="1:7" ht="23.25" customHeight="1" x14ac:dyDescent="0.25">
      <c r="A140" s="83" t="s">
        <v>291</v>
      </c>
      <c r="B140" s="178" t="s">
        <v>123</v>
      </c>
      <c r="C140" s="178"/>
      <c r="D140" s="181"/>
      <c r="E140" s="181"/>
      <c r="F140" s="200"/>
      <c r="G140" s="241"/>
    </row>
    <row r="141" spans="1:7" ht="23.25" customHeight="1" thickBot="1" x14ac:dyDescent="0.3">
      <c r="A141" s="154" t="s">
        <v>292</v>
      </c>
      <c r="B141" s="184" t="s">
        <v>124</v>
      </c>
      <c r="C141" s="184"/>
      <c r="D141" s="186"/>
      <c r="E141" s="186"/>
      <c r="F141" s="201"/>
      <c r="G141" s="242"/>
    </row>
    <row r="142" spans="1:7" ht="15.75" thickBot="1" x14ac:dyDescent="0.3">
      <c r="A142" s="88" t="s">
        <v>293</v>
      </c>
      <c r="B142" s="179" t="s">
        <v>294</v>
      </c>
      <c r="C142" s="233"/>
      <c r="D142" s="233"/>
      <c r="E142" s="233"/>
      <c r="F142" s="233"/>
      <c r="G142" s="234"/>
    </row>
    <row r="143" spans="1:7" ht="16.5" customHeight="1" x14ac:dyDescent="0.25">
      <c r="A143" s="153" t="s">
        <v>295</v>
      </c>
      <c r="B143" s="235" t="s">
        <v>296</v>
      </c>
      <c r="C143" s="236"/>
      <c r="D143" s="236"/>
      <c r="E143" s="236"/>
      <c r="F143" s="236"/>
      <c r="G143" s="237"/>
    </row>
    <row r="144" spans="1:7" ht="13.5" customHeight="1" x14ac:dyDescent="0.25">
      <c r="A144" s="83" t="s">
        <v>298</v>
      </c>
      <c r="B144" s="178" t="s">
        <v>297</v>
      </c>
      <c r="C144" s="178"/>
      <c r="D144" s="181" t="s">
        <v>49</v>
      </c>
      <c r="E144" s="120">
        <v>45</v>
      </c>
      <c r="F144" s="72">
        <f>$H$4*(E144/60)</f>
        <v>0.57750000000000001</v>
      </c>
      <c r="G144" s="75" t="s">
        <v>287</v>
      </c>
    </row>
    <row r="145" spans="1:7" ht="24.75" customHeight="1" x14ac:dyDescent="0.25">
      <c r="A145" s="83" t="s">
        <v>299</v>
      </c>
      <c r="B145" s="178" t="s">
        <v>300</v>
      </c>
      <c r="C145" s="178"/>
      <c r="D145" s="181"/>
      <c r="E145" s="120">
        <v>45</v>
      </c>
      <c r="F145" s="72">
        <f t="shared" ref="F145:F154" si="45">$H$4*(E145/60)</f>
        <v>0.57750000000000001</v>
      </c>
      <c r="G145" s="75" t="s">
        <v>287</v>
      </c>
    </row>
    <row r="146" spans="1:7" ht="15.75" customHeight="1" x14ac:dyDescent="0.25">
      <c r="A146" s="83" t="s">
        <v>301</v>
      </c>
      <c r="B146" s="178" t="s">
        <v>302</v>
      </c>
      <c r="C146" s="178"/>
      <c r="D146" s="181"/>
      <c r="E146" s="120">
        <v>45</v>
      </c>
      <c r="F146" s="72">
        <f t="shared" si="45"/>
        <v>0.57750000000000001</v>
      </c>
      <c r="G146" s="75" t="s">
        <v>287</v>
      </c>
    </row>
    <row r="147" spans="1:7" ht="49.5" customHeight="1" x14ac:dyDescent="0.25">
      <c r="A147" s="83" t="s">
        <v>303</v>
      </c>
      <c r="B147" s="183" t="s">
        <v>304</v>
      </c>
      <c r="C147" s="183"/>
      <c r="D147" s="181"/>
      <c r="E147" s="120">
        <v>45</v>
      </c>
      <c r="F147" s="72">
        <f t="shared" si="45"/>
        <v>0.57750000000000001</v>
      </c>
      <c r="G147" s="75" t="s">
        <v>287</v>
      </c>
    </row>
    <row r="148" spans="1:7" ht="38.25" customHeight="1" x14ac:dyDescent="0.25">
      <c r="A148" s="204" t="s">
        <v>305</v>
      </c>
      <c r="B148" s="178" t="s">
        <v>306</v>
      </c>
      <c r="C148" s="128" t="s">
        <v>117</v>
      </c>
      <c r="D148" s="120" t="s">
        <v>49</v>
      </c>
      <c r="E148" s="120">
        <v>45</v>
      </c>
      <c r="F148" s="72">
        <f t="shared" si="45"/>
        <v>0.57750000000000001</v>
      </c>
      <c r="G148" s="75" t="s">
        <v>287</v>
      </c>
    </row>
    <row r="149" spans="1:7" ht="28.5" customHeight="1" x14ac:dyDescent="0.25">
      <c r="A149" s="204"/>
      <c r="B149" s="178"/>
      <c r="C149" s="128" t="s">
        <v>103</v>
      </c>
      <c r="D149" s="120" t="s">
        <v>40</v>
      </c>
      <c r="E149" s="120">
        <v>30</v>
      </c>
      <c r="F149" s="72">
        <f t="shared" si="45"/>
        <v>0.38500000000000001</v>
      </c>
      <c r="G149" s="75" t="s">
        <v>287</v>
      </c>
    </row>
    <row r="150" spans="1:7" ht="17.25" customHeight="1" x14ac:dyDescent="0.25">
      <c r="A150" s="83" t="s">
        <v>307</v>
      </c>
      <c r="B150" s="197" t="s">
        <v>308</v>
      </c>
      <c r="C150" s="226"/>
      <c r="D150" s="226"/>
      <c r="E150" s="226"/>
      <c r="F150" s="226"/>
      <c r="G150" s="227"/>
    </row>
    <row r="151" spans="1:7" ht="39.75" customHeight="1" x14ac:dyDescent="0.25">
      <c r="A151" s="204" t="s">
        <v>309</v>
      </c>
      <c r="B151" s="178" t="s">
        <v>310</v>
      </c>
      <c r="C151" s="128" t="s">
        <v>125</v>
      </c>
      <c r="D151" s="120" t="s">
        <v>40</v>
      </c>
      <c r="E151" s="120">
        <v>11.4</v>
      </c>
      <c r="F151" s="72">
        <f t="shared" si="45"/>
        <v>0.14630000000000001</v>
      </c>
      <c r="G151" s="75" t="s">
        <v>287</v>
      </c>
    </row>
    <row r="152" spans="1:7" ht="68.25" customHeight="1" x14ac:dyDescent="0.25">
      <c r="A152" s="204"/>
      <c r="B152" s="178"/>
      <c r="C152" s="128" t="s">
        <v>126</v>
      </c>
      <c r="D152" s="120" t="s">
        <v>40</v>
      </c>
      <c r="E152" s="120">
        <v>23.4</v>
      </c>
      <c r="F152" s="72">
        <f t="shared" si="45"/>
        <v>0.30029999999999996</v>
      </c>
      <c r="G152" s="75" t="s">
        <v>287</v>
      </c>
    </row>
    <row r="153" spans="1:7" ht="45" x14ac:dyDescent="0.25">
      <c r="A153" s="83" t="s">
        <v>311</v>
      </c>
      <c r="B153" s="178" t="s">
        <v>312</v>
      </c>
      <c r="C153" s="178"/>
      <c r="D153" s="120" t="s">
        <v>127</v>
      </c>
      <c r="E153" s="120">
        <v>4.8</v>
      </c>
      <c r="F153" s="72">
        <f t="shared" si="45"/>
        <v>6.1600000000000002E-2</v>
      </c>
      <c r="G153" s="75">
        <f t="shared" ref="G153" si="46">$I$4*(E153/60)</f>
        <v>1.5191999999999999</v>
      </c>
    </row>
    <row r="154" spans="1:7" ht="25.5" customHeight="1" x14ac:dyDescent="0.25">
      <c r="A154" s="83" t="s">
        <v>313</v>
      </c>
      <c r="B154" s="178" t="s">
        <v>315</v>
      </c>
      <c r="C154" s="178"/>
      <c r="D154" s="120" t="s">
        <v>49</v>
      </c>
      <c r="E154" s="120">
        <v>60</v>
      </c>
      <c r="F154" s="72">
        <f t="shared" si="45"/>
        <v>0.77</v>
      </c>
      <c r="G154" s="75" t="s">
        <v>287</v>
      </c>
    </row>
    <row r="155" spans="1:7" ht="25.5" customHeight="1" x14ac:dyDescent="0.25">
      <c r="A155" s="83" t="s">
        <v>314</v>
      </c>
      <c r="B155" s="178" t="s">
        <v>316</v>
      </c>
      <c r="C155" s="178"/>
      <c r="D155" s="120" t="s">
        <v>40</v>
      </c>
      <c r="E155" s="120">
        <v>30</v>
      </c>
      <c r="F155" s="126" t="s">
        <v>156</v>
      </c>
      <c r="G155" s="75" t="s">
        <v>287</v>
      </c>
    </row>
    <row r="156" spans="1:7" ht="30" customHeight="1" x14ac:dyDescent="0.25">
      <c r="A156" s="129" t="s">
        <v>317</v>
      </c>
      <c r="B156" s="238" t="s">
        <v>318</v>
      </c>
      <c r="C156" s="239"/>
      <c r="D156" s="120" t="s">
        <v>128</v>
      </c>
      <c r="E156" s="120">
        <v>87</v>
      </c>
      <c r="F156" s="126" t="s">
        <v>156</v>
      </c>
      <c r="G156" s="75" t="s">
        <v>287</v>
      </c>
    </row>
    <row r="157" spans="1:7" ht="37.5" customHeight="1" x14ac:dyDescent="0.25">
      <c r="A157" s="204" t="s">
        <v>319</v>
      </c>
      <c r="B157" s="178" t="s">
        <v>129</v>
      </c>
      <c r="C157" s="128" t="s">
        <v>130</v>
      </c>
      <c r="D157" s="181"/>
      <c r="E157" s="120">
        <v>30</v>
      </c>
      <c r="F157" s="72">
        <f t="shared" ref="F157" si="47">$H$4*(E157/60)</f>
        <v>0.38500000000000001</v>
      </c>
      <c r="G157" s="75">
        <f t="shared" ref="G157" si="48">$I$4*(E157/60)</f>
        <v>9.4949999999999992</v>
      </c>
    </row>
    <row r="158" spans="1:7" ht="25.5" customHeight="1" x14ac:dyDescent="0.25">
      <c r="A158" s="204"/>
      <c r="B158" s="178"/>
      <c r="C158" s="128" t="s">
        <v>131</v>
      </c>
      <c r="D158" s="181"/>
      <c r="E158" s="181">
        <v>3.2</v>
      </c>
      <c r="F158" s="72"/>
      <c r="G158" s="75"/>
    </row>
    <row r="159" spans="1:7" ht="55.5" customHeight="1" x14ac:dyDescent="0.25">
      <c r="A159" s="204"/>
      <c r="B159" s="178"/>
      <c r="C159" s="128" t="s">
        <v>108</v>
      </c>
      <c r="D159" s="181"/>
      <c r="E159" s="181"/>
      <c r="F159" s="72">
        <f>$H$4*(E158/60)</f>
        <v>4.1066666666666668E-2</v>
      </c>
      <c r="G159" s="75">
        <f>$I$4*(E158/60)</f>
        <v>1.0127999999999999</v>
      </c>
    </row>
    <row r="160" spans="1:7" ht="55.5" customHeight="1" x14ac:dyDescent="0.25">
      <c r="A160" s="204"/>
      <c r="B160" s="178"/>
      <c r="C160" s="128" t="s">
        <v>109</v>
      </c>
      <c r="D160" s="181"/>
      <c r="E160" s="120">
        <v>5.0999999999999996</v>
      </c>
      <c r="F160" s="72">
        <f>$H$4*(E160/60)</f>
        <v>6.5449999999999994E-2</v>
      </c>
      <c r="G160" s="75">
        <f>$I$4*(E160/60)</f>
        <v>1.6141499999999998</v>
      </c>
    </row>
    <row r="161" spans="1:8" ht="30" customHeight="1" x14ac:dyDescent="0.25">
      <c r="A161" s="204"/>
      <c r="B161" s="178"/>
      <c r="C161" s="128" t="s">
        <v>110</v>
      </c>
      <c r="D161" s="181"/>
      <c r="E161" s="120">
        <v>3.7</v>
      </c>
      <c r="F161" s="72">
        <f>$H$4*(E161/60)</f>
        <v>4.7483333333333336E-2</v>
      </c>
      <c r="G161" s="75">
        <f t="shared" ref="G161" si="49">$I$4*(E160/60)</f>
        <v>1.6141499999999998</v>
      </c>
    </row>
    <row r="162" spans="1:8" s="1" customFormat="1" ht="69.75" customHeight="1" thickBot="1" x14ac:dyDescent="0.3">
      <c r="A162" s="155"/>
      <c r="B162" s="245" t="s">
        <v>356</v>
      </c>
      <c r="C162" s="246"/>
      <c r="D162" s="120" t="s">
        <v>40</v>
      </c>
      <c r="E162" s="131" t="s">
        <v>41</v>
      </c>
      <c r="F162" s="126" t="s">
        <v>156</v>
      </c>
      <c r="G162" s="75" t="s">
        <v>287</v>
      </c>
    </row>
    <row r="163" spans="1:8" ht="15.75" thickBot="1" x14ac:dyDescent="0.3">
      <c r="A163" s="87" t="s">
        <v>320</v>
      </c>
      <c r="B163" s="179" t="s">
        <v>321</v>
      </c>
      <c r="C163" s="233"/>
      <c r="D163" s="233"/>
      <c r="E163" s="233"/>
      <c r="F163" s="233"/>
      <c r="G163" s="234"/>
    </row>
    <row r="164" spans="1:8" ht="24.75" customHeight="1" x14ac:dyDescent="0.25">
      <c r="A164" s="153" t="s">
        <v>322</v>
      </c>
      <c r="B164" s="182" t="s">
        <v>323</v>
      </c>
      <c r="C164" s="182"/>
      <c r="D164" s="124" t="s">
        <v>40</v>
      </c>
      <c r="E164" s="124">
        <v>69</v>
      </c>
      <c r="F164" s="126" t="s">
        <v>156</v>
      </c>
      <c r="G164" s="75" t="s">
        <v>287</v>
      </c>
      <c r="H164" t="s">
        <v>414</v>
      </c>
    </row>
    <row r="165" spans="1:8" ht="42" customHeight="1" x14ac:dyDescent="0.25">
      <c r="A165" s="83" t="s">
        <v>324</v>
      </c>
      <c r="B165" s="178" t="s">
        <v>326</v>
      </c>
      <c r="C165" s="178"/>
      <c r="D165" s="120" t="s">
        <v>132</v>
      </c>
      <c r="E165" s="120">
        <v>40.200000000000003</v>
      </c>
      <c r="F165" s="126" t="s">
        <v>156</v>
      </c>
      <c r="G165" s="75" t="s">
        <v>287</v>
      </c>
    </row>
    <row r="166" spans="1:8" x14ac:dyDescent="0.25">
      <c r="A166" s="83" t="s">
        <v>325</v>
      </c>
      <c r="B166" s="197" t="s">
        <v>327</v>
      </c>
      <c r="C166" s="198"/>
      <c r="D166" s="119"/>
      <c r="E166" s="119"/>
      <c r="F166" s="72"/>
      <c r="G166" s="75"/>
    </row>
    <row r="167" spans="1:8" ht="30" customHeight="1" x14ac:dyDescent="0.25">
      <c r="A167" s="83" t="s">
        <v>328</v>
      </c>
      <c r="B167" s="178" t="s">
        <v>329</v>
      </c>
      <c r="C167" s="178"/>
      <c r="D167" s="120" t="s">
        <v>40</v>
      </c>
      <c r="E167" s="120">
        <v>16.2</v>
      </c>
      <c r="F167" s="126" t="s">
        <v>156</v>
      </c>
      <c r="G167" s="75" t="s">
        <v>287</v>
      </c>
    </row>
    <row r="168" spans="1:8" ht="51" customHeight="1" x14ac:dyDescent="0.25">
      <c r="A168" s="83" t="s">
        <v>331</v>
      </c>
      <c r="B168" s="178" t="s">
        <v>330</v>
      </c>
      <c r="C168" s="178"/>
      <c r="D168" s="120" t="s">
        <v>40</v>
      </c>
      <c r="E168" s="120">
        <v>56.4</v>
      </c>
      <c r="F168" s="72">
        <f t="shared" ref="F168:F176" si="50">$H$4*(E168/60)</f>
        <v>0.7238</v>
      </c>
      <c r="G168" s="75">
        <f t="shared" ref="G168:G176" si="51">$I$4*(E168/60)</f>
        <v>17.850599999999996</v>
      </c>
    </row>
    <row r="169" spans="1:8" ht="29.25" customHeight="1" x14ac:dyDescent="0.25">
      <c r="A169" s="83" t="s">
        <v>332</v>
      </c>
      <c r="B169" s="178" t="s">
        <v>333</v>
      </c>
      <c r="C169" s="178"/>
      <c r="D169" s="120" t="s">
        <v>40</v>
      </c>
      <c r="E169" s="120">
        <v>10.199999999999999</v>
      </c>
      <c r="F169" s="72">
        <f t="shared" si="50"/>
        <v>0.13089999999999999</v>
      </c>
      <c r="G169" s="75">
        <f t="shared" si="51"/>
        <v>3.2282999999999995</v>
      </c>
    </row>
    <row r="170" spans="1:8" ht="51.75" customHeight="1" x14ac:dyDescent="0.25">
      <c r="A170" s="204" t="s">
        <v>334</v>
      </c>
      <c r="B170" s="178" t="s">
        <v>336</v>
      </c>
      <c r="C170" s="128" t="s">
        <v>108</v>
      </c>
      <c r="D170" s="181" t="s">
        <v>40</v>
      </c>
      <c r="E170" s="120">
        <v>3.2</v>
      </c>
      <c r="F170" s="72">
        <f t="shared" si="50"/>
        <v>4.1066666666666668E-2</v>
      </c>
      <c r="G170" s="75">
        <f t="shared" si="51"/>
        <v>1.0127999999999999</v>
      </c>
    </row>
    <row r="171" spans="1:8" ht="51" customHeight="1" x14ac:dyDescent="0.25">
      <c r="A171" s="204"/>
      <c r="B171" s="178"/>
      <c r="C171" s="128" t="s">
        <v>109</v>
      </c>
      <c r="D171" s="181"/>
      <c r="E171" s="120">
        <v>5.0999999999999996</v>
      </c>
      <c r="F171" s="72">
        <f t="shared" si="50"/>
        <v>6.5449999999999994E-2</v>
      </c>
      <c r="G171" s="75">
        <f t="shared" si="51"/>
        <v>1.6141499999999998</v>
      </c>
    </row>
    <row r="172" spans="1:8" ht="31.5" customHeight="1" x14ac:dyDescent="0.25">
      <c r="A172" s="204"/>
      <c r="B172" s="184"/>
      <c r="C172" s="76" t="s">
        <v>110</v>
      </c>
      <c r="D172" s="186"/>
      <c r="E172" s="123">
        <v>3.7</v>
      </c>
      <c r="F172" s="77">
        <f t="shared" si="50"/>
        <v>4.7483333333333336E-2</v>
      </c>
      <c r="G172" s="78">
        <f t="shared" si="51"/>
        <v>1.1710499999999999</v>
      </c>
    </row>
    <row r="173" spans="1:8" x14ac:dyDescent="0.25">
      <c r="A173" s="156" t="s">
        <v>335</v>
      </c>
      <c r="B173" s="121" t="s">
        <v>337</v>
      </c>
      <c r="C173" s="91"/>
      <c r="D173" s="91"/>
      <c r="E173" s="91"/>
      <c r="F173" s="93"/>
      <c r="G173" s="157"/>
    </row>
    <row r="174" spans="1:8" x14ac:dyDescent="0.25">
      <c r="A174" s="83" t="s">
        <v>338</v>
      </c>
      <c r="B174" s="182" t="s">
        <v>340</v>
      </c>
      <c r="C174" s="182"/>
      <c r="D174" s="124" t="s">
        <v>40</v>
      </c>
      <c r="E174" s="124">
        <v>85.2</v>
      </c>
      <c r="F174" s="92">
        <f t="shared" si="50"/>
        <v>1.0934000000000001</v>
      </c>
      <c r="G174" s="158">
        <f t="shared" si="51"/>
        <v>26.965800000000002</v>
      </c>
    </row>
    <row r="175" spans="1:8" ht="29.25" customHeight="1" x14ac:dyDescent="0.25">
      <c r="A175" s="83" t="s">
        <v>339</v>
      </c>
      <c r="B175" s="178" t="s">
        <v>341</v>
      </c>
      <c r="C175" s="178"/>
      <c r="D175" s="120" t="s">
        <v>40</v>
      </c>
      <c r="E175" s="120">
        <v>33</v>
      </c>
      <c r="F175" s="77">
        <f t="shared" si="50"/>
        <v>0.42350000000000004</v>
      </c>
      <c r="G175" s="78">
        <f t="shared" si="51"/>
        <v>10.4445</v>
      </c>
    </row>
    <row r="176" spans="1:8" ht="38.25" customHeight="1" x14ac:dyDescent="0.25">
      <c r="A176" s="83" t="s">
        <v>343</v>
      </c>
      <c r="B176" s="178" t="s">
        <v>342</v>
      </c>
      <c r="C176" s="178"/>
      <c r="D176" s="120" t="s">
        <v>40</v>
      </c>
      <c r="E176" s="120">
        <v>118.2</v>
      </c>
      <c r="F176" s="77">
        <f t="shared" si="50"/>
        <v>1.5168999999999999</v>
      </c>
      <c r="G176" s="78">
        <f t="shared" si="51"/>
        <v>37.410299999999999</v>
      </c>
    </row>
    <row r="177" spans="1:7" s="1" customFormat="1" ht="18" customHeight="1" x14ac:dyDescent="0.25">
      <c r="A177" s="156" t="s">
        <v>357</v>
      </c>
      <c r="B177" s="95" t="s">
        <v>344</v>
      </c>
      <c r="C177" s="134"/>
      <c r="D177" s="134"/>
      <c r="E177" s="134"/>
      <c r="F177" s="94"/>
      <c r="G177" s="159"/>
    </row>
    <row r="178" spans="1:7" s="1" customFormat="1" ht="16.5" customHeight="1" x14ac:dyDescent="0.25">
      <c r="A178" s="83" t="s">
        <v>345</v>
      </c>
      <c r="B178" s="182" t="s">
        <v>120</v>
      </c>
      <c r="C178" s="182"/>
      <c r="D178" s="124" t="s">
        <v>40</v>
      </c>
      <c r="E178" s="124">
        <v>15</v>
      </c>
      <c r="F178" s="92">
        <f t="shared" ref="F178:F179" si="52">$H$4*(E178/60)</f>
        <v>0.1925</v>
      </c>
      <c r="G178" s="158">
        <f t="shared" ref="G178:G179" si="53">$I$4*(E178/60)</f>
        <v>4.7474999999999996</v>
      </c>
    </row>
    <row r="179" spans="1:7" s="1" customFormat="1" ht="16.5" customHeight="1" x14ac:dyDescent="0.25">
      <c r="A179" s="83" t="s">
        <v>347</v>
      </c>
      <c r="B179" s="178" t="s">
        <v>121</v>
      </c>
      <c r="C179" s="178"/>
      <c r="D179" s="120" t="s">
        <v>40</v>
      </c>
      <c r="E179" s="120">
        <v>9</v>
      </c>
      <c r="F179" s="77">
        <f t="shared" si="52"/>
        <v>0.11549999999999999</v>
      </c>
      <c r="G179" s="78">
        <f t="shared" si="53"/>
        <v>2.8484999999999996</v>
      </c>
    </row>
    <row r="180" spans="1:7" s="1" customFormat="1" ht="27.75" customHeight="1" thickBot="1" x14ac:dyDescent="0.3">
      <c r="A180" s="83" t="s">
        <v>346</v>
      </c>
      <c r="B180" s="210" t="s">
        <v>348</v>
      </c>
      <c r="C180" s="211"/>
      <c r="D180" s="120" t="s">
        <v>40</v>
      </c>
      <c r="E180" s="141" t="s">
        <v>41</v>
      </c>
      <c r="F180" s="126" t="s">
        <v>156</v>
      </c>
      <c r="G180" s="75" t="s">
        <v>287</v>
      </c>
    </row>
    <row r="181" spans="1:7" ht="15.75" thickBot="1" x14ac:dyDescent="0.3">
      <c r="A181" s="87" t="s">
        <v>358</v>
      </c>
      <c r="B181" s="179" t="s">
        <v>359</v>
      </c>
      <c r="C181" s="233"/>
      <c r="D181" s="233"/>
      <c r="E181" s="233"/>
      <c r="F181" s="233"/>
      <c r="G181" s="234"/>
    </row>
    <row r="182" spans="1:7" ht="16.5" customHeight="1" x14ac:dyDescent="0.25">
      <c r="A182" s="204" t="s">
        <v>360</v>
      </c>
      <c r="B182" s="178" t="s">
        <v>361</v>
      </c>
      <c r="C182" s="128" t="s">
        <v>133</v>
      </c>
      <c r="D182" s="181" t="s">
        <v>40</v>
      </c>
      <c r="E182" s="120">
        <v>111.6</v>
      </c>
      <c r="F182" s="126" t="s">
        <v>156</v>
      </c>
      <c r="G182" s="75" t="s">
        <v>287</v>
      </c>
    </row>
    <row r="183" spans="1:7" ht="16.5" customHeight="1" x14ac:dyDescent="0.25">
      <c r="A183" s="204"/>
      <c r="B183" s="178"/>
      <c r="C183" s="128" t="s">
        <v>134</v>
      </c>
      <c r="D183" s="181"/>
      <c r="E183" s="120">
        <v>67.2</v>
      </c>
      <c r="F183" s="126" t="s">
        <v>156</v>
      </c>
      <c r="G183" s="75" t="s">
        <v>287</v>
      </c>
    </row>
    <row r="184" spans="1:7" ht="16.5" customHeight="1" x14ac:dyDescent="0.25">
      <c r="A184" s="204" t="s">
        <v>362</v>
      </c>
      <c r="B184" s="178" t="s">
        <v>363</v>
      </c>
      <c r="C184" s="128" t="s">
        <v>133</v>
      </c>
      <c r="D184" s="181" t="s">
        <v>40</v>
      </c>
      <c r="E184" s="120">
        <v>166.2</v>
      </c>
      <c r="F184" s="126" t="s">
        <v>156</v>
      </c>
      <c r="G184" s="75" t="s">
        <v>287</v>
      </c>
    </row>
    <row r="185" spans="1:7" ht="16.5" customHeight="1" x14ac:dyDescent="0.25">
      <c r="A185" s="204"/>
      <c r="B185" s="178"/>
      <c r="C185" s="128" t="s">
        <v>134</v>
      </c>
      <c r="D185" s="181"/>
      <c r="E185" s="120">
        <v>121.8</v>
      </c>
      <c r="F185" s="126" t="s">
        <v>156</v>
      </c>
      <c r="G185" s="75" t="s">
        <v>287</v>
      </c>
    </row>
    <row r="186" spans="1:7" ht="57" customHeight="1" x14ac:dyDescent="0.25">
      <c r="A186" s="204" t="s">
        <v>364</v>
      </c>
      <c r="B186" s="178" t="s">
        <v>365</v>
      </c>
      <c r="C186" s="128" t="s">
        <v>135</v>
      </c>
      <c r="D186" s="181" t="s">
        <v>49</v>
      </c>
      <c r="E186" s="120">
        <v>34.200000000000003</v>
      </c>
      <c r="F186" s="126" t="s">
        <v>156</v>
      </c>
      <c r="G186" s="75" t="s">
        <v>287</v>
      </c>
    </row>
    <row r="187" spans="1:7" ht="15.75" customHeight="1" x14ac:dyDescent="0.25">
      <c r="A187" s="204"/>
      <c r="B187" s="178"/>
      <c r="C187" s="128" t="s">
        <v>48</v>
      </c>
      <c r="D187" s="181"/>
      <c r="E187" s="120">
        <v>90</v>
      </c>
      <c r="F187" s="126" t="s">
        <v>156</v>
      </c>
      <c r="G187" s="75" t="s">
        <v>287</v>
      </c>
    </row>
    <row r="188" spans="1:7" ht="49.5" customHeight="1" x14ac:dyDescent="0.25">
      <c r="A188" s="204"/>
      <c r="B188" s="178"/>
      <c r="C188" s="128" t="s">
        <v>51</v>
      </c>
      <c r="D188" s="181"/>
      <c r="E188" s="120">
        <v>55.8</v>
      </c>
      <c r="F188" s="126" t="s">
        <v>156</v>
      </c>
      <c r="G188" s="75" t="s">
        <v>287</v>
      </c>
    </row>
    <row r="189" spans="1:7" ht="39.75" customHeight="1" x14ac:dyDescent="0.25">
      <c r="A189" s="204" t="s">
        <v>366</v>
      </c>
      <c r="B189" s="178" t="s">
        <v>367</v>
      </c>
      <c r="C189" s="128" t="s">
        <v>117</v>
      </c>
      <c r="D189" s="120" t="s">
        <v>49</v>
      </c>
      <c r="E189" s="120">
        <v>45</v>
      </c>
      <c r="F189" s="126" t="s">
        <v>156</v>
      </c>
      <c r="G189" s="75" t="s">
        <v>287</v>
      </c>
    </row>
    <row r="190" spans="1:7" ht="48.75" customHeight="1" x14ac:dyDescent="0.25">
      <c r="A190" s="204"/>
      <c r="B190" s="178"/>
      <c r="C190" s="128" t="s">
        <v>51</v>
      </c>
      <c r="D190" s="120" t="s">
        <v>40</v>
      </c>
      <c r="E190" s="120">
        <v>6.6</v>
      </c>
      <c r="F190" s="126" t="s">
        <v>156</v>
      </c>
      <c r="G190" s="75" t="s">
        <v>287</v>
      </c>
    </row>
    <row r="191" spans="1:7" ht="42.75" customHeight="1" thickBot="1" x14ac:dyDescent="0.3">
      <c r="A191" s="83" t="s">
        <v>368</v>
      </c>
      <c r="B191" s="178" t="s">
        <v>369</v>
      </c>
      <c r="C191" s="178"/>
      <c r="D191" s="120" t="s">
        <v>40</v>
      </c>
      <c r="E191" s="120">
        <v>21</v>
      </c>
      <c r="F191" s="126" t="s">
        <v>156</v>
      </c>
      <c r="G191" s="75" t="s">
        <v>287</v>
      </c>
    </row>
    <row r="192" spans="1:7" ht="15" customHeight="1" thickBot="1" x14ac:dyDescent="0.3">
      <c r="A192" s="87" t="s">
        <v>370</v>
      </c>
      <c r="B192" s="179" t="s">
        <v>371</v>
      </c>
      <c r="C192" s="233"/>
      <c r="D192" s="233"/>
      <c r="E192" s="233"/>
      <c r="F192" s="233"/>
      <c r="G192" s="234"/>
    </row>
    <row r="193" spans="1:7" ht="39" customHeight="1" x14ac:dyDescent="0.25">
      <c r="A193" s="168" t="s">
        <v>372</v>
      </c>
      <c r="B193" s="171" t="s">
        <v>379</v>
      </c>
      <c r="C193" s="128" t="s">
        <v>407</v>
      </c>
      <c r="D193" s="120" t="s">
        <v>40</v>
      </c>
      <c r="E193" s="120">
        <v>52.2</v>
      </c>
      <c r="F193" s="126" t="s">
        <v>156</v>
      </c>
      <c r="G193" s="75" t="s">
        <v>287</v>
      </c>
    </row>
    <row r="194" spans="1:7" s="1" customFormat="1" ht="57" customHeight="1" x14ac:dyDescent="0.25">
      <c r="A194" s="169"/>
      <c r="B194" s="172"/>
      <c r="C194" s="128" t="s">
        <v>415</v>
      </c>
      <c r="D194" s="120" t="s">
        <v>40</v>
      </c>
      <c r="E194" s="120">
        <v>52.2</v>
      </c>
      <c r="F194" s="72">
        <f t="shared" ref="F194" si="54">$H$4*(E194/60)</f>
        <v>0.66990000000000005</v>
      </c>
      <c r="G194" s="75" t="s">
        <v>287</v>
      </c>
    </row>
    <row r="195" spans="1:7" s="1" customFormat="1" ht="59.45" customHeight="1" x14ac:dyDescent="0.25">
      <c r="A195" s="170"/>
      <c r="B195" s="173"/>
      <c r="C195" s="128" t="s">
        <v>416</v>
      </c>
      <c r="D195" s="120" t="s">
        <v>40</v>
      </c>
      <c r="E195" s="120">
        <v>52.2</v>
      </c>
      <c r="F195" s="92">
        <f>($H$4*(E195/60))*60%</f>
        <v>0.40194000000000002</v>
      </c>
      <c r="G195" s="75" t="s">
        <v>287</v>
      </c>
    </row>
    <row r="196" spans="1:7" ht="50.25" customHeight="1" x14ac:dyDescent="0.25">
      <c r="A196" s="174" t="s">
        <v>373</v>
      </c>
      <c r="B196" s="175" t="s">
        <v>380</v>
      </c>
      <c r="C196" s="128" t="s">
        <v>407</v>
      </c>
      <c r="D196" s="120" t="s">
        <v>40</v>
      </c>
      <c r="E196" s="120">
        <v>48.6</v>
      </c>
      <c r="F196" s="126" t="s">
        <v>156</v>
      </c>
      <c r="G196" s="75" t="s">
        <v>287</v>
      </c>
    </row>
    <row r="197" spans="1:7" s="1" customFormat="1" ht="50.25" customHeight="1" x14ac:dyDescent="0.25">
      <c r="A197" s="169"/>
      <c r="B197" s="172"/>
      <c r="C197" s="128" t="s">
        <v>415</v>
      </c>
      <c r="D197" s="120" t="s">
        <v>40</v>
      </c>
      <c r="E197" s="120">
        <v>48.6</v>
      </c>
      <c r="F197" s="72">
        <f t="shared" ref="F197" si="55">$H$4*(E197/60)</f>
        <v>0.62370000000000003</v>
      </c>
      <c r="G197" s="75" t="s">
        <v>287</v>
      </c>
    </row>
    <row r="198" spans="1:7" s="1" customFormat="1" ht="50.25" customHeight="1" x14ac:dyDescent="0.25">
      <c r="A198" s="170"/>
      <c r="B198" s="173"/>
      <c r="C198" s="128" t="s">
        <v>416</v>
      </c>
      <c r="D198" s="120" t="s">
        <v>40</v>
      </c>
      <c r="E198" s="120">
        <v>48.6</v>
      </c>
      <c r="F198" s="72">
        <f>($H$4*(E198/60))*60%</f>
        <v>0.37422</v>
      </c>
      <c r="G198" s="75" t="s">
        <v>287</v>
      </c>
    </row>
    <row r="199" spans="1:7" ht="28.5" customHeight="1" x14ac:dyDescent="0.25">
      <c r="A199" s="174" t="s">
        <v>374</v>
      </c>
      <c r="B199" s="175" t="s">
        <v>381</v>
      </c>
      <c r="C199" s="128" t="s">
        <v>407</v>
      </c>
      <c r="D199" s="120" t="s">
        <v>40</v>
      </c>
      <c r="E199" s="120">
        <v>11.4</v>
      </c>
      <c r="F199" s="126" t="s">
        <v>156</v>
      </c>
      <c r="G199" s="75" t="s">
        <v>287</v>
      </c>
    </row>
    <row r="200" spans="1:7" s="1" customFormat="1" ht="38.25" customHeight="1" x14ac:dyDescent="0.25">
      <c r="A200" s="169"/>
      <c r="B200" s="172"/>
      <c r="C200" s="128" t="s">
        <v>415</v>
      </c>
      <c r="D200" s="120" t="s">
        <v>40</v>
      </c>
      <c r="E200" s="120">
        <v>11.4</v>
      </c>
      <c r="F200" s="72">
        <f t="shared" ref="F200" si="56">$H$4*(E200/60)</f>
        <v>0.14630000000000001</v>
      </c>
      <c r="G200" s="75" t="s">
        <v>287</v>
      </c>
    </row>
    <row r="201" spans="1:7" s="1" customFormat="1" ht="51" customHeight="1" x14ac:dyDescent="0.25">
      <c r="A201" s="170"/>
      <c r="B201" s="173"/>
      <c r="C201" s="128" t="s">
        <v>416</v>
      </c>
      <c r="D201" s="120" t="s">
        <v>40</v>
      </c>
      <c r="E201" s="120">
        <v>11.4</v>
      </c>
      <c r="F201" s="72">
        <f>($H$4*(E201/60))*60%</f>
        <v>8.7780000000000011E-2</v>
      </c>
      <c r="G201" s="75" t="s">
        <v>287</v>
      </c>
    </row>
    <row r="202" spans="1:7" ht="39.75" customHeight="1" x14ac:dyDescent="0.25">
      <c r="A202" s="83" t="s">
        <v>375</v>
      </c>
      <c r="B202" s="178" t="s">
        <v>382</v>
      </c>
      <c r="C202" s="178"/>
      <c r="D202" s="120" t="s">
        <v>49</v>
      </c>
      <c r="E202" s="120">
        <v>45</v>
      </c>
      <c r="F202" s="126" t="s">
        <v>156</v>
      </c>
      <c r="G202" s="75" t="s">
        <v>287</v>
      </c>
    </row>
    <row r="203" spans="1:7" ht="48" customHeight="1" x14ac:dyDescent="0.25">
      <c r="A203" s="204" t="s">
        <v>376</v>
      </c>
      <c r="B203" s="178" t="s">
        <v>383</v>
      </c>
      <c r="C203" s="128" t="s">
        <v>136</v>
      </c>
      <c r="D203" s="181" t="s">
        <v>40</v>
      </c>
      <c r="E203" s="120">
        <v>27</v>
      </c>
      <c r="F203" s="126" t="s">
        <v>156</v>
      </c>
      <c r="G203" s="75" t="s">
        <v>287</v>
      </c>
    </row>
    <row r="204" spans="1:7" ht="34.5" customHeight="1" x14ac:dyDescent="0.25">
      <c r="A204" s="204"/>
      <c r="B204" s="178"/>
      <c r="C204" s="128" t="s">
        <v>103</v>
      </c>
      <c r="D204" s="181"/>
      <c r="E204" s="120">
        <v>52.2</v>
      </c>
      <c r="F204" s="126" t="s">
        <v>156</v>
      </c>
      <c r="G204" s="75" t="s">
        <v>287</v>
      </c>
    </row>
    <row r="205" spans="1:7" s="1" customFormat="1" ht="44.25" customHeight="1" x14ac:dyDescent="0.25">
      <c r="A205" s="174" t="s">
        <v>377</v>
      </c>
      <c r="B205" s="176" t="s">
        <v>384</v>
      </c>
      <c r="C205" s="128" t="s">
        <v>415</v>
      </c>
      <c r="D205" s="120" t="s">
        <v>40</v>
      </c>
      <c r="E205" s="120">
        <v>2.4</v>
      </c>
      <c r="F205" s="92">
        <f t="shared" ref="F205" si="57">$H$4*(E205/60)</f>
        <v>3.0800000000000001E-2</v>
      </c>
      <c r="G205" s="158">
        <f t="shared" ref="G205" si="58">$I$4*(E205/60)</f>
        <v>0.75959999999999994</v>
      </c>
    </row>
    <row r="206" spans="1:7" s="1" customFormat="1" ht="50.25" customHeight="1" x14ac:dyDescent="0.25">
      <c r="A206" s="170"/>
      <c r="B206" s="177"/>
      <c r="C206" s="128" t="s">
        <v>416</v>
      </c>
      <c r="D206" s="120" t="s">
        <v>40</v>
      </c>
      <c r="E206" s="120">
        <v>2.4</v>
      </c>
      <c r="F206" s="72">
        <f>($H$4*(E206/60))*60%</f>
        <v>1.848E-2</v>
      </c>
      <c r="G206" s="75" t="s">
        <v>287</v>
      </c>
    </row>
    <row r="207" spans="1:7" s="1" customFormat="1" ht="34.5" customHeight="1" thickBot="1" x14ac:dyDescent="0.3">
      <c r="A207" s="83" t="s">
        <v>378</v>
      </c>
      <c r="B207" s="197" t="s">
        <v>385</v>
      </c>
      <c r="C207" s="198"/>
      <c r="D207" s="120" t="s">
        <v>40</v>
      </c>
      <c r="E207" s="120">
        <v>15</v>
      </c>
      <c r="F207" s="126" t="s">
        <v>156</v>
      </c>
      <c r="G207" s="75" t="s">
        <v>287</v>
      </c>
    </row>
    <row r="208" spans="1:7" ht="30.75" customHeight="1" thickBot="1" x14ac:dyDescent="0.3">
      <c r="A208" s="87" t="s">
        <v>386</v>
      </c>
      <c r="B208" s="179" t="s">
        <v>387</v>
      </c>
      <c r="C208" s="233"/>
      <c r="D208" s="233"/>
      <c r="E208" s="233"/>
      <c r="F208" s="233"/>
      <c r="G208" s="234"/>
    </row>
    <row r="209" spans="1:7" ht="40.5" customHeight="1" x14ac:dyDescent="0.25">
      <c r="A209" s="154" t="s">
        <v>388</v>
      </c>
      <c r="B209" s="178" t="s">
        <v>392</v>
      </c>
      <c r="C209" s="178"/>
      <c r="D209" s="243" t="s">
        <v>137</v>
      </c>
      <c r="E209" s="243" t="s">
        <v>138</v>
      </c>
      <c r="F209" s="126" t="s">
        <v>156</v>
      </c>
      <c r="G209" s="75" t="s">
        <v>287</v>
      </c>
    </row>
    <row r="210" spans="1:7" ht="36.75" customHeight="1" x14ac:dyDescent="0.25">
      <c r="A210" s="154" t="s">
        <v>389</v>
      </c>
      <c r="B210" s="178" t="s">
        <v>393</v>
      </c>
      <c r="C210" s="178"/>
      <c r="D210" s="244"/>
      <c r="E210" s="244"/>
      <c r="F210" s="126" t="s">
        <v>156</v>
      </c>
      <c r="G210" s="75" t="s">
        <v>287</v>
      </c>
    </row>
    <row r="211" spans="1:7" ht="43.5" customHeight="1" x14ac:dyDescent="0.25">
      <c r="A211" s="154" t="s">
        <v>390</v>
      </c>
      <c r="B211" s="178" t="s">
        <v>394</v>
      </c>
      <c r="C211" s="178"/>
      <c r="D211" s="244"/>
      <c r="E211" s="244"/>
      <c r="F211" s="126" t="s">
        <v>156</v>
      </c>
      <c r="G211" s="75" t="s">
        <v>287</v>
      </c>
    </row>
    <row r="212" spans="1:7" ht="51.75" customHeight="1" x14ac:dyDescent="0.25">
      <c r="A212" s="154" t="s">
        <v>391</v>
      </c>
      <c r="B212" s="178" t="s">
        <v>395</v>
      </c>
      <c r="C212" s="178"/>
      <c r="D212" s="244"/>
      <c r="E212" s="244"/>
      <c r="F212" s="126" t="s">
        <v>156</v>
      </c>
      <c r="G212" s="75" t="s">
        <v>287</v>
      </c>
    </row>
    <row r="213" spans="1:7" s="1" customFormat="1" ht="52.5" customHeight="1" thickBot="1" x14ac:dyDescent="0.3">
      <c r="A213" s="154" t="s">
        <v>396</v>
      </c>
      <c r="B213" s="178" t="s">
        <v>397</v>
      </c>
      <c r="C213" s="178"/>
      <c r="D213" s="244"/>
      <c r="E213" s="244"/>
      <c r="F213" s="127" t="s">
        <v>156</v>
      </c>
      <c r="G213" s="78" t="s">
        <v>287</v>
      </c>
    </row>
    <row r="214" spans="1:7" ht="34.5" thickBot="1" x14ac:dyDescent="0.3">
      <c r="A214" s="87" t="s">
        <v>398</v>
      </c>
      <c r="B214" s="179" t="s">
        <v>399</v>
      </c>
      <c r="C214" s="180"/>
      <c r="D214" s="146" t="s">
        <v>137</v>
      </c>
      <c r="E214" s="143" t="s">
        <v>286</v>
      </c>
      <c r="F214" s="144">
        <v>1.2</v>
      </c>
      <c r="G214" s="145" t="s">
        <v>287</v>
      </c>
    </row>
    <row r="215" spans="1:7" ht="93.75" customHeight="1" thickBot="1" x14ac:dyDescent="0.3">
      <c r="A215" s="87" t="s">
        <v>400</v>
      </c>
      <c r="B215" s="179" t="s">
        <v>401</v>
      </c>
      <c r="C215" s="180"/>
      <c r="D215" s="146" t="s">
        <v>40</v>
      </c>
      <c r="E215" s="143" t="s">
        <v>403</v>
      </c>
      <c r="F215" s="127" t="s">
        <v>156</v>
      </c>
      <c r="G215" s="78" t="s">
        <v>287</v>
      </c>
    </row>
    <row r="216" spans="1:7" ht="26.25" customHeight="1" thickBot="1" x14ac:dyDescent="0.3">
      <c r="A216" s="87" t="s">
        <v>402</v>
      </c>
      <c r="B216" s="179" t="s">
        <v>404</v>
      </c>
      <c r="C216" s="233"/>
      <c r="D216" s="233" t="s">
        <v>40</v>
      </c>
      <c r="E216" s="233" t="s">
        <v>138</v>
      </c>
      <c r="F216" s="233" t="s">
        <v>156</v>
      </c>
      <c r="G216" s="234" t="s">
        <v>287</v>
      </c>
    </row>
    <row r="217" spans="1:7" ht="91.5" customHeight="1" x14ac:dyDescent="0.25">
      <c r="A217" s="83"/>
      <c r="B217" s="119" t="s">
        <v>408</v>
      </c>
      <c r="C217" s="128" t="s">
        <v>407</v>
      </c>
      <c r="D217" s="130" t="s">
        <v>412</v>
      </c>
      <c r="E217" s="142" t="s">
        <v>41</v>
      </c>
      <c r="F217" s="127" t="s">
        <v>156</v>
      </c>
      <c r="G217" s="78" t="s">
        <v>287</v>
      </c>
    </row>
    <row r="218" spans="1:7" ht="69.75" customHeight="1" x14ac:dyDescent="0.25">
      <c r="A218" s="83"/>
      <c r="B218" s="119" t="s">
        <v>409</v>
      </c>
      <c r="C218" s="128" t="s">
        <v>103</v>
      </c>
      <c r="D218" s="120" t="s">
        <v>413</v>
      </c>
      <c r="E218" s="142" t="s">
        <v>41</v>
      </c>
      <c r="F218" s="127" t="s">
        <v>156</v>
      </c>
      <c r="G218" s="78" t="s">
        <v>287</v>
      </c>
    </row>
    <row r="219" spans="1:7" s="1" customFormat="1" ht="63.75" customHeight="1" x14ac:dyDescent="0.25">
      <c r="A219" s="83"/>
      <c r="B219" s="119" t="s">
        <v>410</v>
      </c>
      <c r="C219" s="128" t="s">
        <v>103</v>
      </c>
      <c r="D219" s="124" t="s">
        <v>412</v>
      </c>
      <c r="E219" s="120">
        <v>60</v>
      </c>
      <c r="F219" s="77">
        <f t="shared" ref="F219" si="59">$H$4*(E219/60)</f>
        <v>0.77</v>
      </c>
      <c r="G219" s="78" t="s">
        <v>287</v>
      </c>
    </row>
    <row r="220" spans="1:7" s="1" customFormat="1" ht="88.5" customHeight="1" thickBot="1" x14ac:dyDescent="0.3">
      <c r="A220" s="84"/>
      <c r="B220" s="132" t="s">
        <v>408</v>
      </c>
      <c r="C220" s="69" t="s">
        <v>411</v>
      </c>
      <c r="D220" s="131" t="s">
        <v>413</v>
      </c>
      <c r="E220" s="160" t="s">
        <v>41</v>
      </c>
      <c r="F220" s="161" t="s">
        <v>156</v>
      </c>
      <c r="G220" s="162" t="s">
        <v>287</v>
      </c>
    </row>
    <row r="221" spans="1:7" s="1" customFormat="1" x14ac:dyDescent="0.25">
      <c r="A221" s="80"/>
      <c r="C221" s="67"/>
      <c r="D221" s="64"/>
      <c r="E221" s="64"/>
    </row>
    <row r="222" spans="1:7" s="1" customFormat="1" ht="108.75" customHeight="1" x14ac:dyDescent="0.25">
      <c r="A222" s="80"/>
      <c r="B222" s="232" t="s">
        <v>248</v>
      </c>
      <c r="C222" s="232"/>
      <c r="D222" s="232"/>
      <c r="E222" s="232"/>
      <c r="F222" s="232"/>
      <c r="G222" s="232"/>
    </row>
    <row r="223" spans="1:7" x14ac:dyDescent="0.25">
      <c r="B223" t="s">
        <v>247</v>
      </c>
    </row>
  </sheetData>
  <mergeCells count="213">
    <mergeCell ref="B216:G216"/>
    <mergeCell ref="B207:C207"/>
    <mergeCell ref="B208:G208"/>
    <mergeCell ref="B213:C213"/>
    <mergeCell ref="D209:D213"/>
    <mergeCell ref="E209:E213"/>
    <mergeCell ref="B162:C162"/>
    <mergeCell ref="B181:G181"/>
    <mergeCell ref="B192:G192"/>
    <mergeCell ref="B168:C168"/>
    <mergeCell ref="B169:C169"/>
    <mergeCell ref="B184:B185"/>
    <mergeCell ref="D184:D185"/>
    <mergeCell ref="B186:B188"/>
    <mergeCell ref="D186:D188"/>
    <mergeCell ref="B179:C179"/>
    <mergeCell ref="B180:C180"/>
    <mergeCell ref="B170:B172"/>
    <mergeCell ref="D170:D172"/>
    <mergeCell ref="B174:C174"/>
    <mergeCell ref="B175:C175"/>
    <mergeCell ref="B176:C176"/>
    <mergeCell ref="B210:C210"/>
    <mergeCell ref="B211:C211"/>
    <mergeCell ref="B222:G222"/>
    <mergeCell ref="B107:G107"/>
    <mergeCell ref="B117:C117"/>
    <mergeCell ref="B137:C137"/>
    <mergeCell ref="B138:G138"/>
    <mergeCell ref="B142:G142"/>
    <mergeCell ref="B143:G143"/>
    <mergeCell ref="B150:G150"/>
    <mergeCell ref="B156:C156"/>
    <mergeCell ref="B163:G163"/>
    <mergeCell ref="G139:G141"/>
    <mergeCell ref="B108:C108"/>
    <mergeCell ref="B109:B110"/>
    <mergeCell ref="D109:D110"/>
    <mergeCell ref="B111:B112"/>
    <mergeCell ref="D111:D112"/>
    <mergeCell ref="B118:B120"/>
    <mergeCell ref="D118:D120"/>
    <mergeCell ref="B121:C121"/>
    <mergeCell ref="B113:C113"/>
    <mergeCell ref="B114:B115"/>
    <mergeCell ref="D114:D115"/>
    <mergeCell ref="B178:C178"/>
    <mergeCell ref="B116:C116"/>
    <mergeCell ref="A4:G4"/>
    <mergeCell ref="B26:G26"/>
    <mergeCell ref="B39:G39"/>
    <mergeCell ref="B47:G47"/>
    <mergeCell ref="B84:B85"/>
    <mergeCell ref="A84:A85"/>
    <mergeCell ref="D84:D85"/>
    <mergeCell ref="A189:A190"/>
    <mergeCell ref="A203:A204"/>
    <mergeCell ref="B12:G12"/>
    <mergeCell ref="B21:G21"/>
    <mergeCell ref="B86:C86"/>
    <mergeCell ref="A87:A88"/>
    <mergeCell ref="B87:B88"/>
    <mergeCell ref="D87:D88"/>
    <mergeCell ref="A148:A149"/>
    <mergeCell ref="A151:A152"/>
    <mergeCell ref="A157:A161"/>
    <mergeCell ref="A170:A172"/>
    <mergeCell ref="A182:A183"/>
    <mergeCell ref="A184:A185"/>
    <mergeCell ref="A186:A188"/>
    <mergeCell ref="A109:A110"/>
    <mergeCell ref="A111:A112"/>
    <mergeCell ref="A114:A115"/>
    <mergeCell ref="A118:A120"/>
    <mergeCell ref="A123:A125"/>
    <mergeCell ref="A128:A129"/>
    <mergeCell ref="A131:A132"/>
    <mergeCell ref="A133:A136"/>
    <mergeCell ref="A65:A72"/>
    <mergeCell ref="A74:A77"/>
    <mergeCell ref="A78:A81"/>
    <mergeCell ref="A82:A83"/>
    <mergeCell ref="A89:A92"/>
    <mergeCell ref="A93:A94"/>
    <mergeCell ref="A95:A96"/>
    <mergeCell ref="A97:A99"/>
    <mergeCell ref="A102:A103"/>
    <mergeCell ref="B7:G7"/>
    <mergeCell ref="A13:A14"/>
    <mergeCell ref="A18:A20"/>
    <mergeCell ref="A22:A25"/>
    <mergeCell ref="A27:A30"/>
    <mergeCell ref="E8:E11"/>
    <mergeCell ref="B22:B25"/>
    <mergeCell ref="D22:D25"/>
    <mergeCell ref="B27:B30"/>
    <mergeCell ref="D27:D30"/>
    <mergeCell ref="A34:A38"/>
    <mergeCell ref="A43:A46"/>
    <mergeCell ref="A49:A52"/>
    <mergeCell ref="A53:A54"/>
    <mergeCell ref="A56:A59"/>
    <mergeCell ref="A60:A61"/>
    <mergeCell ref="A62:A64"/>
    <mergeCell ref="B8:C8"/>
    <mergeCell ref="D8:D11"/>
    <mergeCell ref="B9:C9"/>
    <mergeCell ref="B10:C10"/>
    <mergeCell ref="B11:C11"/>
    <mergeCell ref="B16:C16"/>
    <mergeCell ref="B17:C17"/>
    <mergeCell ref="B18:B20"/>
    <mergeCell ref="B13:B14"/>
    <mergeCell ref="D13:D14"/>
    <mergeCell ref="B15:C15"/>
    <mergeCell ref="B34:B38"/>
    <mergeCell ref="B31:C31"/>
    <mergeCell ref="B32:C32"/>
    <mergeCell ref="B41:C41"/>
    <mergeCell ref="B42:C42"/>
    <mergeCell ref="B43:B46"/>
    <mergeCell ref="D43:D46"/>
    <mergeCell ref="B48:C48"/>
    <mergeCell ref="B49:B52"/>
    <mergeCell ref="D49:D52"/>
    <mergeCell ref="D56:D58"/>
    <mergeCell ref="B60:B61"/>
    <mergeCell ref="D60:D61"/>
    <mergeCell ref="B53:B54"/>
    <mergeCell ref="B55:C55"/>
    <mergeCell ref="B56:B59"/>
    <mergeCell ref="B62:B64"/>
    <mergeCell ref="D62:D64"/>
    <mergeCell ref="B65:B72"/>
    <mergeCell ref="C65:C66"/>
    <mergeCell ref="D65:D72"/>
    <mergeCell ref="C67:C68"/>
    <mergeCell ref="C69:C70"/>
    <mergeCell ref="B78:B81"/>
    <mergeCell ref="D78:D81"/>
    <mergeCell ref="C71:C72"/>
    <mergeCell ref="B73:C73"/>
    <mergeCell ref="B74:B77"/>
    <mergeCell ref="D74:D77"/>
    <mergeCell ref="B82:B83"/>
    <mergeCell ref="D82:D83"/>
    <mergeCell ref="B89:B92"/>
    <mergeCell ref="D89:D92"/>
    <mergeCell ref="B97:B99"/>
    <mergeCell ref="D97:D99"/>
    <mergeCell ref="B100:C100"/>
    <mergeCell ref="B93:B94"/>
    <mergeCell ref="D93:D94"/>
    <mergeCell ref="B95:B96"/>
    <mergeCell ref="D95:D96"/>
    <mergeCell ref="B105:C105"/>
    <mergeCell ref="B101:C101"/>
    <mergeCell ref="B102:B103"/>
    <mergeCell ref="D102:D103"/>
    <mergeCell ref="B104:C104"/>
    <mergeCell ref="B167:C167"/>
    <mergeCell ref="B126:C126"/>
    <mergeCell ref="B127:F127"/>
    <mergeCell ref="B128:B129"/>
    <mergeCell ref="B130:C130"/>
    <mergeCell ref="B122:C122"/>
    <mergeCell ref="B123:B125"/>
    <mergeCell ref="D123:D125"/>
    <mergeCell ref="B131:B132"/>
    <mergeCell ref="D131:D132"/>
    <mergeCell ref="B133:B136"/>
    <mergeCell ref="D133:D136"/>
    <mergeCell ref="B165:C165"/>
    <mergeCell ref="B166:C166"/>
    <mergeCell ref="E139:E141"/>
    <mergeCell ref="F139:F141"/>
    <mergeCell ref="B153:C153"/>
    <mergeCell ref="B154:C154"/>
    <mergeCell ref="B155:C155"/>
    <mergeCell ref="B148:B149"/>
    <mergeCell ref="B151:B152"/>
    <mergeCell ref="E158:E159"/>
    <mergeCell ref="B164:C164"/>
    <mergeCell ref="D157:D161"/>
    <mergeCell ref="B157:B161"/>
    <mergeCell ref="B139:C139"/>
    <mergeCell ref="B144:C144"/>
    <mergeCell ref="D144:D147"/>
    <mergeCell ref="B145:C145"/>
    <mergeCell ref="B146:C146"/>
    <mergeCell ref="B147:C147"/>
    <mergeCell ref="B140:C140"/>
    <mergeCell ref="B141:C141"/>
    <mergeCell ref="D139:D141"/>
    <mergeCell ref="B212:C212"/>
    <mergeCell ref="B215:C215"/>
    <mergeCell ref="B182:B183"/>
    <mergeCell ref="D182:D183"/>
    <mergeCell ref="B191:C191"/>
    <mergeCell ref="B202:C202"/>
    <mergeCell ref="B203:B204"/>
    <mergeCell ref="D203:D204"/>
    <mergeCell ref="B189:B190"/>
    <mergeCell ref="B214:C214"/>
    <mergeCell ref="A193:A195"/>
    <mergeCell ref="B193:B195"/>
    <mergeCell ref="A196:A198"/>
    <mergeCell ref="B196:B198"/>
    <mergeCell ref="A199:A201"/>
    <mergeCell ref="B199:B201"/>
    <mergeCell ref="A205:A206"/>
    <mergeCell ref="B205:B206"/>
    <mergeCell ref="B209:C209"/>
  </mergeCells>
  <pageMargins left="0.70866141732283472" right="0.31496062992125984" top="0.74803149606299213" bottom="0.74803149606299213" header="0.31496062992125984" footer="0.31496062992125984"/>
  <pageSetup paperSize="9" scale="70" orientation="portrait" r:id="rId1"/>
  <rowBreaks count="3" manualBreakCount="3">
    <brk id="77" max="6" man="1"/>
    <brk id="185" max="6" man="1"/>
    <brk id="20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BreakPreview" zoomScale="90" zoomScaleNormal="100" zoomScaleSheetLayoutView="90" workbookViewId="0">
      <selection activeCell="D1" sqref="D1:G4"/>
    </sheetView>
  </sheetViews>
  <sheetFormatPr defaultColWidth="9.140625" defaultRowHeight="15" x14ac:dyDescent="0.25"/>
  <cols>
    <col min="1" max="1" width="4.85546875" style="97" customWidth="1"/>
    <col min="2" max="2" width="37.7109375" style="97" customWidth="1"/>
    <col min="3" max="3" width="11.42578125" style="97" customWidth="1"/>
    <col min="4" max="4" width="12.42578125" style="97" customWidth="1"/>
    <col min="5" max="5" width="10.7109375" style="97" customWidth="1"/>
    <col min="6" max="6" width="8.42578125" style="97" customWidth="1"/>
    <col min="7" max="7" width="6.85546875" style="101" customWidth="1"/>
    <col min="8" max="8" width="8.5703125" style="97" customWidth="1"/>
    <col min="9" max="16384" width="9.140625" style="97"/>
  </cols>
  <sheetData>
    <row r="1" spans="1:9" ht="15.75" x14ac:dyDescent="0.25">
      <c r="B1" s="29"/>
      <c r="C1" s="29"/>
      <c r="D1" s="96"/>
      <c r="E1" s="96"/>
      <c r="F1" s="96"/>
      <c r="G1" s="96"/>
      <c r="H1" s="96"/>
      <c r="I1" s="98">
        <v>18.989999999999998</v>
      </c>
    </row>
    <row r="2" spans="1:9" ht="15.75" x14ac:dyDescent="0.25">
      <c r="B2" s="29"/>
      <c r="C2" s="29"/>
      <c r="D2" s="96"/>
      <c r="E2" s="96"/>
      <c r="F2" s="96"/>
      <c r="G2" s="96"/>
      <c r="H2" s="96"/>
    </row>
    <row r="3" spans="1:9" ht="15.75" x14ac:dyDescent="0.25">
      <c r="B3" s="29"/>
      <c r="C3" s="29"/>
      <c r="D3" s="96"/>
      <c r="E3" s="96"/>
      <c r="F3" s="96"/>
      <c r="G3" s="96"/>
      <c r="H3" s="96"/>
    </row>
    <row r="4" spans="1:9" ht="15.75" x14ac:dyDescent="0.25">
      <c r="B4" s="27"/>
      <c r="C4" s="27"/>
      <c r="D4" s="27"/>
      <c r="E4" s="28"/>
      <c r="F4" s="28"/>
      <c r="G4" s="28"/>
      <c r="H4" s="28"/>
    </row>
    <row r="5" spans="1:9" ht="15.75" x14ac:dyDescent="0.25">
      <c r="B5" s="249" t="s">
        <v>0</v>
      </c>
      <c r="C5" s="249"/>
      <c r="D5" s="249"/>
      <c r="E5" s="249"/>
      <c r="F5" s="249"/>
      <c r="G5" s="249"/>
      <c r="H5" s="249"/>
    </row>
    <row r="6" spans="1:9" ht="15.75" x14ac:dyDescent="0.25">
      <c r="B6" s="249" t="s">
        <v>405</v>
      </c>
      <c r="C6" s="249"/>
      <c r="D6" s="249"/>
      <c r="E6" s="249"/>
      <c r="F6" s="249"/>
      <c r="G6" s="249"/>
      <c r="H6" s="249"/>
    </row>
    <row r="7" spans="1:9" ht="15.75" x14ac:dyDescent="0.25">
      <c r="B7" s="249" t="s">
        <v>1</v>
      </c>
      <c r="C7" s="249"/>
      <c r="D7" s="249"/>
      <c r="E7" s="249"/>
      <c r="F7" s="249"/>
      <c r="G7" s="249"/>
      <c r="H7" s="249"/>
    </row>
    <row r="8" spans="1:9" ht="15.75" customHeight="1" x14ac:dyDescent="0.25">
      <c r="B8" s="250" t="s">
        <v>349</v>
      </c>
      <c r="C8" s="250"/>
      <c r="D8" s="250"/>
      <c r="E8" s="250"/>
      <c r="F8" s="250"/>
      <c r="G8" s="250"/>
      <c r="H8" s="250"/>
    </row>
    <row r="9" spans="1:9" ht="30" customHeight="1" x14ac:dyDescent="0.25">
      <c r="B9" s="251" t="s">
        <v>425</v>
      </c>
      <c r="C9" s="251"/>
      <c r="D9" s="251"/>
      <c r="E9" s="251"/>
      <c r="F9" s="251"/>
      <c r="G9" s="251"/>
      <c r="H9" s="251"/>
    </row>
    <row r="10" spans="1:9" ht="15.75" x14ac:dyDescent="0.25">
      <c r="B10" s="252" t="s">
        <v>429</v>
      </c>
      <c r="C10" s="252"/>
      <c r="D10" s="252"/>
      <c r="E10" s="252"/>
      <c r="F10" s="252"/>
      <c r="G10" s="252"/>
      <c r="H10" s="252"/>
    </row>
    <row r="11" spans="1:9" ht="15.75" customHeight="1" thickBot="1" x14ac:dyDescent="0.3">
      <c r="G11" s="99"/>
      <c r="H11" s="100"/>
    </row>
    <row r="12" spans="1:9" ht="98.25" customHeight="1" thickBot="1" x14ac:dyDescent="0.3">
      <c r="A12" s="31" t="s">
        <v>2</v>
      </c>
      <c r="B12" s="253" t="s">
        <v>3</v>
      </c>
      <c r="C12" s="254"/>
      <c r="D12" s="32" t="s">
        <v>4</v>
      </c>
      <c r="E12" s="33" t="s">
        <v>5</v>
      </c>
      <c r="F12" s="32" t="s">
        <v>6</v>
      </c>
      <c r="G12" s="33" t="s">
        <v>7</v>
      </c>
      <c r="H12" s="32" t="s">
        <v>8</v>
      </c>
    </row>
    <row r="13" spans="1:9" ht="19.5" customHeight="1" x14ac:dyDescent="0.25">
      <c r="A13" s="102" t="s">
        <v>9</v>
      </c>
      <c r="B13" s="109" t="s">
        <v>350</v>
      </c>
      <c r="C13" s="109" t="s">
        <v>140</v>
      </c>
      <c r="D13" s="110" t="s">
        <v>139</v>
      </c>
      <c r="E13" s="110">
        <v>136.80000000000001</v>
      </c>
      <c r="F13" s="111">
        <f>$I$1*E13/60</f>
        <v>43.297199999999997</v>
      </c>
      <c r="G13" s="112">
        <f>F13*20%</f>
        <v>8.65944</v>
      </c>
      <c r="H13" s="113">
        <f>F13+G13</f>
        <v>51.956639999999993</v>
      </c>
    </row>
    <row r="14" spans="1:9" ht="30" customHeight="1" x14ac:dyDescent="0.25">
      <c r="A14" s="107" t="s">
        <v>11</v>
      </c>
      <c r="B14" s="256" t="s">
        <v>351</v>
      </c>
      <c r="C14" s="256"/>
      <c r="D14" s="104" t="s">
        <v>139</v>
      </c>
      <c r="E14" s="104">
        <v>43.2</v>
      </c>
      <c r="F14" s="105">
        <f t="shared" ref="F14:F20" si="0">$I$1*E14/60</f>
        <v>13.672799999999999</v>
      </c>
      <c r="G14" s="106">
        <f t="shared" ref="G14:G20" si="1">F14*20%</f>
        <v>2.7345600000000001</v>
      </c>
      <c r="H14" s="114">
        <f t="shared" ref="H14:H20" si="2">F14+G14</f>
        <v>16.407359999999997</v>
      </c>
    </row>
    <row r="15" spans="1:9" ht="30.75" customHeight="1" x14ac:dyDescent="0.25">
      <c r="A15" s="107" t="s">
        <v>12</v>
      </c>
      <c r="B15" s="256" t="s">
        <v>352</v>
      </c>
      <c r="C15" s="256"/>
      <c r="D15" s="104" t="s">
        <v>139</v>
      </c>
      <c r="E15" s="104">
        <v>126</v>
      </c>
      <c r="F15" s="105">
        <f t="shared" si="0"/>
        <v>39.878999999999998</v>
      </c>
      <c r="G15" s="106">
        <f t="shared" si="1"/>
        <v>7.9757999999999996</v>
      </c>
      <c r="H15" s="114">
        <f t="shared" si="2"/>
        <v>47.854799999999997</v>
      </c>
    </row>
    <row r="16" spans="1:9" ht="24.75" customHeight="1" x14ac:dyDescent="0.25">
      <c r="A16" s="247" t="s">
        <v>14</v>
      </c>
      <c r="B16" s="256" t="s">
        <v>353</v>
      </c>
      <c r="C16" s="103" t="s">
        <v>141</v>
      </c>
      <c r="D16" s="257" t="s">
        <v>139</v>
      </c>
      <c r="E16" s="104">
        <v>97.8</v>
      </c>
      <c r="F16" s="105">
        <f t="shared" si="0"/>
        <v>30.953699999999994</v>
      </c>
      <c r="G16" s="106">
        <f t="shared" si="1"/>
        <v>6.190739999999999</v>
      </c>
      <c r="H16" s="114">
        <f t="shared" si="2"/>
        <v>37.144439999999996</v>
      </c>
    </row>
    <row r="17" spans="1:8" ht="15.75" x14ac:dyDescent="0.25">
      <c r="A17" s="248"/>
      <c r="B17" s="256"/>
      <c r="C17" s="103" t="s">
        <v>142</v>
      </c>
      <c r="D17" s="257"/>
      <c r="E17" s="104">
        <v>135</v>
      </c>
      <c r="F17" s="105">
        <f t="shared" si="0"/>
        <v>42.727499999999992</v>
      </c>
      <c r="G17" s="106">
        <f t="shared" si="1"/>
        <v>8.5454999999999988</v>
      </c>
      <c r="H17" s="114">
        <f t="shared" si="2"/>
        <v>51.272999999999989</v>
      </c>
    </row>
    <row r="18" spans="1:8" ht="35.450000000000003" customHeight="1" x14ac:dyDescent="0.25">
      <c r="A18" s="247" t="s">
        <v>15</v>
      </c>
      <c r="B18" s="256" t="s">
        <v>354</v>
      </c>
      <c r="C18" s="103" t="s">
        <v>143</v>
      </c>
      <c r="D18" s="257" t="s">
        <v>139</v>
      </c>
      <c r="E18" s="104">
        <v>18.600000000000001</v>
      </c>
      <c r="F18" s="105">
        <f t="shared" si="0"/>
        <v>5.8868999999999998</v>
      </c>
      <c r="G18" s="106">
        <f t="shared" si="1"/>
        <v>1.1773800000000001</v>
      </c>
      <c r="H18" s="114">
        <f t="shared" si="2"/>
        <v>7.0642800000000001</v>
      </c>
    </row>
    <row r="19" spans="1:8" ht="31.5" x14ac:dyDescent="0.25">
      <c r="A19" s="248"/>
      <c r="B19" s="256"/>
      <c r="C19" s="103" t="s">
        <v>144</v>
      </c>
      <c r="D19" s="257"/>
      <c r="E19" s="104">
        <v>30</v>
      </c>
      <c r="F19" s="105">
        <f t="shared" si="0"/>
        <v>9.4949999999999992</v>
      </c>
      <c r="G19" s="106">
        <f t="shared" si="1"/>
        <v>1.899</v>
      </c>
      <c r="H19" s="114">
        <f t="shared" si="2"/>
        <v>11.393999999999998</v>
      </c>
    </row>
    <row r="20" spans="1:8" ht="19.5" thickBot="1" x14ac:dyDescent="0.3">
      <c r="A20" s="108" t="s">
        <v>16</v>
      </c>
      <c r="B20" s="255" t="s">
        <v>355</v>
      </c>
      <c r="C20" s="255"/>
      <c r="D20" s="115" t="s">
        <v>145</v>
      </c>
      <c r="E20" s="115">
        <v>16.8</v>
      </c>
      <c r="F20" s="116">
        <f t="shared" si="0"/>
        <v>5.3171999999999997</v>
      </c>
      <c r="G20" s="117">
        <f t="shared" si="1"/>
        <v>1.0634399999999999</v>
      </c>
      <c r="H20" s="118">
        <f t="shared" si="2"/>
        <v>6.3806399999999996</v>
      </c>
    </row>
    <row r="23" spans="1:8" ht="15.75" x14ac:dyDescent="0.25">
      <c r="B23" s="12" t="s">
        <v>430</v>
      </c>
      <c r="C23" s="12"/>
      <c r="D23" s="12"/>
      <c r="E23" s="12"/>
    </row>
  </sheetData>
  <mergeCells count="16">
    <mergeCell ref="B20:C20"/>
    <mergeCell ref="B14:C14"/>
    <mergeCell ref="B15:C15"/>
    <mergeCell ref="B5:H5"/>
    <mergeCell ref="B6:H6"/>
    <mergeCell ref="B16:B17"/>
    <mergeCell ref="D16:D17"/>
    <mergeCell ref="B18:B19"/>
    <mergeCell ref="D18:D19"/>
    <mergeCell ref="A16:A17"/>
    <mergeCell ref="A18:A19"/>
    <mergeCell ref="B7:H7"/>
    <mergeCell ref="B8:H8"/>
    <mergeCell ref="B9:H9"/>
    <mergeCell ref="B10:H10"/>
    <mergeCell ref="B12:C12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K23"/>
  <sheetViews>
    <sheetView view="pageBreakPreview" zoomScaleSheetLayoutView="100" workbookViewId="0">
      <selection activeCell="E1" sqref="E1:H4"/>
    </sheetView>
  </sheetViews>
  <sheetFormatPr defaultColWidth="9.140625" defaultRowHeight="15" x14ac:dyDescent="0.25"/>
  <cols>
    <col min="1" max="1" width="5.140625" style="1" customWidth="1"/>
    <col min="2" max="2" width="4.42578125" style="1" customWidth="1"/>
    <col min="3" max="3" width="34.5703125" style="1" customWidth="1"/>
    <col min="4" max="4" width="12.28515625" style="1" customWidth="1"/>
    <col min="5" max="5" width="10.140625" style="1" customWidth="1"/>
    <col min="6" max="6" width="10.42578125" style="1" customWidth="1"/>
    <col min="7" max="7" width="7.85546875" style="1" customWidth="1"/>
    <col min="8" max="8" width="11.42578125" style="1" customWidth="1"/>
    <col min="9" max="9" width="3" style="1" customWidth="1"/>
    <col min="10" max="10" width="10.28515625" style="1" customWidth="1"/>
    <col min="11" max="11" width="9.140625" style="1" hidden="1" customWidth="1"/>
    <col min="12" max="12" width="4.85546875" style="1" customWidth="1"/>
    <col min="13" max="16384" width="9.140625" style="1"/>
  </cols>
  <sheetData>
    <row r="1" spans="2:10" ht="16.5" thickBot="1" x14ac:dyDescent="0.3">
      <c r="B1" s="29"/>
      <c r="C1" s="29"/>
      <c r="D1" s="29"/>
      <c r="E1" s="258"/>
      <c r="F1" s="258"/>
      <c r="G1" s="258"/>
      <c r="H1" s="258"/>
      <c r="I1" s="29"/>
      <c r="J1" s="2">
        <v>18.989999999999998</v>
      </c>
    </row>
    <row r="2" spans="2:10" ht="15.75" x14ac:dyDescent="0.25">
      <c r="B2" s="29"/>
      <c r="C2" s="29"/>
      <c r="D2" s="29"/>
      <c r="E2" s="258"/>
      <c r="F2" s="258"/>
      <c r="G2" s="258"/>
      <c r="H2" s="258"/>
      <c r="I2" s="29"/>
    </row>
    <row r="3" spans="2:10" ht="15.75" x14ac:dyDescent="0.25">
      <c r="B3" s="29"/>
      <c r="C3" s="29"/>
      <c r="D3" s="29"/>
      <c r="E3" s="258"/>
      <c r="F3" s="258"/>
      <c r="G3" s="258"/>
      <c r="H3" s="258"/>
      <c r="I3" s="29"/>
    </row>
    <row r="4" spans="2:10" ht="15.75" x14ac:dyDescent="0.25">
      <c r="B4" s="27"/>
      <c r="C4" s="27"/>
      <c r="D4" s="27"/>
      <c r="E4" s="28"/>
      <c r="F4" s="28"/>
      <c r="G4" s="28"/>
      <c r="H4" s="28"/>
      <c r="I4" s="29"/>
    </row>
    <row r="5" spans="2:10" ht="15.75" x14ac:dyDescent="0.25">
      <c r="B5" s="249" t="s">
        <v>0</v>
      </c>
      <c r="C5" s="249"/>
      <c r="D5" s="249"/>
      <c r="E5" s="249"/>
      <c r="F5" s="249"/>
      <c r="G5" s="249"/>
      <c r="H5" s="249"/>
      <c r="I5" s="29"/>
    </row>
    <row r="6" spans="2:10" ht="15.75" x14ac:dyDescent="0.25">
      <c r="B6" s="249" t="s">
        <v>405</v>
      </c>
      <c r="C6" s="249"/>
      <c r="D6" s="249"/>
      <c r="E6" s="249"/>
      <c r="F6" s="249"/>
      <c r="G6" s="249"/>
      <c r="H6" s="249"/>
      <c r="I6" s="29"/>
    </row>
    <row r="7" spans="2:10" ht="15.75" x14ac:dyDescent="0.25">
      <c r="B7" s="249" t="s">
        <v>406</v>
      </c>
      <c r="C7" s="249"/>
      <c r="D7" s="249"/>
      <c r="E7" s="249"/>
      <c r="F7" s="249"/>
      <c r="G7" s="249"/>
      <c r="H7" s="249"/>
      <c r="I7" s="29"/>
    </row>
    <row r="8" spans="2:10" ht="30.75" customHeight="1" x14ac:dyDescent="0.25">
      <c r="B8" s="250" t="s">
        <v>431</v>
      </c>
      <c r="C8" s="250"/>
      <c r="D8" s="250"/>
      <c r="E8" s="250"/>
      <c r="F8" s="250"/>
      <c r="G8" s="250"/>
      <c r="H8" s="250"/>
      <c r="I8" s="29"/>
    </row>
    <row r="9" spans="2:10" ht="15.75" x14ac:dyDescent="0.25">
      <c r="B9" s="252"/>
      <c r="C9" s="252"/>
      <c r="D9" s="252"/>
      <c r="E9" s="252"/>
      <c r="F9" s="252"/>
      <c r="G9" s="252"/>
      <c r="H9" s="252"/>
      <c r="I9" s="29"/>
    </row>
    <row r="10" spans="2:10" ht="16.5" customHeight="1" x14ac:dyDescent="0.25">
      <c r="B10" s="252" t="s">
        <v>429</v>
      </c>
      <c r="C10" s="252"/>
      <c r="D10" s="252"/>
      <c r="E10" s="252"/>
      <c r="F10" s="252"/>
      <c r="G10" s="252"/>
      <c r="H10" s="252"/>
      <c r="I10" s="29"/>
    </row>
    <row r="11" spans="2:10" ht="16.5" thickBot="1" x14ac:dyDescent="0.3">
      <c r="B11" s="30"/>
      <c r="C11" s="30"/>
      <c r="D11" s="30"/>
      <c r="E11" s="30"/>
      <c r="F11" s="30"/>
      <c r="G11" s="30"/>
      <c r="H11" s="30"/>
      <c r="I11" s="29"/>
    </row>
    <row r="12" spans="2:10" ht="63.75" thickBot="1" x14ac:dyDescent="0.3">
      <c r="B12" s="31" t="s">
        <v>2</v>
      </c>
      <c r="C12" s="32" t="s">
        <v>3</v>
      </c>
      <c r="D12" s="32" t="s">
        <v>4</v>
      </c>
      <c r="E12" s="33" t="s">
        <v>5</v>
      </c>
      <c r="F12" s="32" t="s">
        <v>6</v>
      </c>
      <c r="G12" s="33" t="s">
        <v>7</v>
      </c>
      <c r="H12" s="32" t="s">
        <v>8</v>
      </c>
      <c r="I12" s="29"/>
      <c r="J12" s="3"/>
    </row>
    <row r="13" spans="2:10" ht="63.75" thickBot="1" x14ac:dyDescent="0.3">
      <c r="B13" s="34" t="s">
        <v>9</v>
      </c>
      <c r="C13" s="13" t="s">
        <v>26</v>
      </c>
      <c r="D13" s="14"/>
      <c r="E13" s="15"/>
      <c r="F13" s="16"/>
      <c r="G13" s="16"/>
      <c r="H13" s="17"/>
      <c r="I13" s="29"/>
      <c r="J13" s="3"/>
    </row>
    <row r="14" spans="2:10" ht="25.5" customHeight="1" x14ac:dyDescent="0.25">
      <c r="B14" s="263"/>
      <c r="C14" s="26" t="s">
        <v>20</v>
      </c>
      <c r="D14" s="259" t="s">
        <v>24</v>
      </c>
      <c r="E14" s="5">
        <v>0.12</v>
      </c>
      <c r="F14" s="6">
        <f t="shared" ref="F14:F18" si="0">$E14*J$1</f>
        <v>2.2787999999999999</v>
      </c>
      <c r="G14" s="6">
        <v>0</v>
      </c>
      <c r="H14" s="7">
        <f t="shared" ref="H14:H18" si="1">F14+G14</f>
        <v>2.2787999999999999</v>
      </c>
      <c r="I14" s="29"/>
      <c r="J14" s="3"/>
    </row>
    <row r="15" spans="2:10" ht="25.5" customHeight="1" x14ac:dyDescent="0.25">
      <c r="B15" s="264"/>
      <c r="C15" s="4" t="s">
        <v>21</v>
      </c>
      <c r="D15" s="260"/>
      <c r="E15" s="8">
        <v>0.25</v>
      </c>
      <c r="F15" s="9">
        <f t="shared" si="0"/>
        <v>4.7474999999999996</v>
      </c>
      <c r="G15" s="9">
        <v>0</v>
      </c>
      <c r="H15" s="10">
        <f t="shared" si="1"/>
        <v>4.7474999999999996</v>
      </c>
      <c r="I15" s="29"/>
      <c r="J15" s="3"/>
    </row>
    <row r="16" spans="2:10" ht="25.5" customHeight="1" thickBot="1" x14ac:dyDescent="0.3">
      <c r="B16" s="265"/>
      <c r="C16" s="18" t="s">
        <v>22</v>
      </c>
      <c r="D16" s="261"/>
      <c r="E16" s="19">
        <v>0.4</v>
      </c>
      <c r="F16" s="20">
        <f t="shared" si="0"/>
        <v>7.5960000000000001</v>
      </c>
      <c r="G16" s="20">
        <v>0</v>
      </c>
      <c r="H16" s="21">
        <f t="shared" si="1"/>
        <v>7.5960000000000001</v>
      </c>
      <c r="I16" s="29"/>
      <c r="J16" s="3"/>
    </row>
    <row r="17" spans="2:10" ht="25.5" customHeight="1" x14ac:dyDescent="0.25">
      <c r="B17" s="264"/>
      <c r="C17" s="22" t="s">
        <v>23</v>
      </c>
      <c r="D17" s="262" t="s">
        <v>25</v>
      </c>
      <c r="E17" s="23">
        <v>0.28000000000000003</v>
      </c>
      <c r="F17" s="24">
        <f t="shared" si="0"/>
        <v>5.3171999999999997</v>
      </c>
      <c r="G17" s="24">
        <v>0</v>
      </c>
      <c r="H17" s="25">
        <f t="shared" si="1"/>
        <v>5.3171999999999997</v>
      </c>
      <c r="I17" s="29"/>
    </row>
    <row r="18" spans="2:10" ht="25.5" customHeight="1" thickBot="1" x14ac:dyDescent="0.3">
      <c r="B18" s="265"/>
      <c r="C18" s="18" t="s">
        <v>22</v>
      </c>
      <c r="D18" s="261"/>
      <c r="E18" s="19">
        <v>0.4</v>
      </c>
      <c r="F18" s="20">
        <f t="shared" si="0"/>
        <v>7.5960000000000001</v>
      </c>
      <c r="G18" s="20">
        <v>0</v>
      </c>
      <c r="H18" s="21">
        <f t="shared" si="1"/>
        <v>7.5960000000000001</v>
      </c>
      <c r="I18" s="29"/>
    </row>
    <row r="19" spans="2:10" ht="21" customHeight="1" x14ac:dyDescent="0.25">
      <c r="B19" s="35"/>
      <c r="C19" s="36"/>
      <c r="D19" s="36"/>
      <c r="E19" s="37"/>
      <c r="F19" s="38"/>
      <c r="G19" s="38"/>
      <c r="H19" s="38"/>
      <c r="I19" s="29"/>
    </row>
    <row r="20" spans="2:10" ht="15.75" x14ac:dyDescent="0.25">
      <c r="B20" s="12" t="s">
        <v>426</v>
      </c>
      <c r="C20" s="11"/>
      <c r="D20" s="12"/>
      <c r="E20" s="12"/>
      <c r="F20" s="12"/>
      <c r="G20" s="12"/>
      <c r="H20" s="12"/>
      <c r="I20" s="29"/>
      <c r="J20" s="1" t="s">
        <v>19</v>
      </c>
    </row>
    <row r="21" spans="2:10" ht="15.75" x14ac:dyDescent="0.25">
      <c r="B21" s="12"/>
      <c r="C21" s="11"/>
      <c r="D21" s="12"/>
      <c r="E21" s="12"/>
      <c r="F21" s="12"/>
      <c r="G21" s="12"/>
      <c r="H21" s="12"/>
      <c r="I21" s="29"/>
    </row>
    <row r="22" spans="2:10" x14ac:dyDescent="0.25">
      <c r="C22" s="53" t="s">
        <v>36</v>
      </c>
    </row>
    <row r="23" spans="2:10" ht="120" x14ac:dyDescent="0.25">
      <c r="C23" s="52" t="s">
        <v>35</v>
      </c>
      <c r="D23" s="51"/>
      <c r="E23" s="51"/>
      <c r="F23" s="51"/>
      <c r="G23" s="51"/>
      <c r="H23" s="51"/>
    </row>
  </sheetData>
  <mergeCells count="13">
    <mergeCell ref="D14:D16"/>
    <mergeCell ref="D17:D18"/>
    <mergeCell ref="B14:B16"/>
    <mergeCell ref="B17:B18"/>
    <mergeCell ref="B8:H8"/>
    <mergeCell ref="B9:H9"/>
    <mergeCell ref="B10:H10"/>
    <mergeCell ref="B7:H7"/>
    <mergeCell ref="E1:H1"/>
    <mergeCell ref="E2:H2"/>
    <mergeCell ref="E3:H3"/>
    <mergeCell ref="B5:H5"/>
    <mergeCell ref="B6:H6"/>
  </mergeCells>
  <pageMargins left="0.78740157480314965" right="0.19685039370078741" top="0.74803149606299213" bottom="0.74803149606299213" header="0.31496062992125984" footer="0.31496062992125984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K21"/>
  <sheetViews>
    <sheetView view="pageBreakPreview" zoomScaleSheetLayoutView="100" workbookViewId="0">
      <selection activeCell="D1" sqref="D1:H4"/>
    </sheetView>
  </sheetViews>
  <sheetFormatPr defaultColWidth="9.140625" defaultRowHeight="15" x14ac:dyDescent="0.25"/>
  <cols>
    <col min="1" max="1" width="5.140625" style="1" customWidth="1"/>
    <col min="2" max="2" width="4.42578125" style="1" customWidth="1"/>
    <col min="3" max="3" width="32.85546875" style="1" customWidth="1"/>
    <col min="4" max="4" width="12.28515625" style="1" customWidth="1"/>
    <col min="5" max="8" width="11" style="1" customWidth="1"/>
    <col min="9" max="9" width="3" style="1" customWidth="1"/>
    <col min="10" max="10" width="10.28515625" style="1" customWidth="1"/>
    <col min="11" max="11" width="9.140625" style="1" hidden="1" customWidth="1"/>
    <col min="12" max="12" width="4.85546875" style="1" customWidth="1"/>
    <col min="13" max="16384" width="9.140625" style="1"/>
  </cols>
  <sheetData>
    <row r="1" spans="2:10" ht="16.5" thickBot="1" x14ac:dyDescent="0.3">
      <c r="B1" s="29"/>
      <c r="C1" s="29"/>
      <c r="D1" s="29"/>
      <c r="E1" s="258"/>
      <c r="F1" s="258"/>
      <c r="G1" s="258"/>
      <c r="H1" s="258"/>
      <c r="I1" s="29"/>
      <c r="J1" s="2">
        <v>18.989999999999998</v>
      </c>
    </row>
    <row r="2" spans="2:10" ht="15.75" x14ac:dyDescent="0.25">
      <c r="B2" s="29"/>
      <c r="C2" s="29"/>
      <c r="D2" s="29"/>
      <c r="E2" s="258"/>
      <c r="F2" s="258"/>
      <c r="G2" s="258"/>
      <c r="H2" s="258"/>
      <c r="I2" s="29"/>
    </row>
    <row r="3" spans="2:10" ht="15.75" x14ac:dyDescent="0.25">
      <c r="B3" s="29"/>
      <c r="C3" s="29"/>
      <c r="D3" s="29"/>
      <c r="E3" s="258"/>
      <c r="F3" s="258"/>
      <c r="G3" s="258"/>
      <c r="H3" s="258"/>
      <c r="I3" s="29"/>
    </row>
    <row r="4" spans="2:10" ht="15.75" x14ac:dyDescent="0.25">
      <c r="B4" s="27"/>
      <c r="C4" s="27"/>
      <c r="D4" s="27"/>
      <c r="E4" s="28"/>
      <c r="F4" s="28"/>
      <c r="G4" s="28"/>
      <c r="H4" s="28"/>
      <c r="I4" s="29"/>
    </row>
    <row r="5" spans="2:10" ht="15.75" x14ac:dyDescent="0.25">
      <c r="B5" s="249" t="s">
        <v>0</v>
      </c>
      <c r="C5" s="249"/>
      <c r="D5" s="249"/>
      <c r="E5" s="249"/>
      <c r="F5" s="249"/>
      <c r="G5" s="249"/>
      <c r="H5" s="249"/>
      <c r="I5" s="29"/>
    </row>
    <row r="6" spans="2:10" ht="15.75" x14ac:dyDescent="0.25">
      <c r="B6" s="249" t="s">
        <v>405</v>
      </c>
      <c r="C6" s="249"/>
      <c r="D6" s="249"/>
      <c r="E6" s="249"/>
      <c r="F6" s="249"/>
      <c r="G6" s="249"/>
      <c r="H6" s="249"/>
      <c r="I6" s="29"/>
    </row>
    <row r="7" spans="2:10" ht="15.75" x14ac:dyDescent="0.25">
      <c r="B7" s="249" t="s">
        <v>406</v>
      </c>
      <c r="C7" s="249"/>
      <c r="D7" s="249"/>
      <c r="E7" s="249"/>
      <c r="F7" s="249"/>
      <c r="G7" s="249"/>
      <c r="H7" s="249"/>
      <c r="I7" s="29"/>
    </row>
    <row r="8" spans="2:10" ht="17.25" customHeight="1" x14ac:dyDescent="0.25">
      <c r="B8" s="250" t="s">
        <v>432</v>
      </c>
      <c r="C8" s="250"/>
      <c r="D8" s="250"/>
      <c r="E8" s="250"/>
      <c r="F8" s="250"/>
      <c r="G8" s="250"/>
      <c r="H8" s="250"/>
      <c r="I8" s="29"/>
    </row>
    <row r="9" spans="2:10" ht="23.25" customHeight="1" x14ac:dyDescent="0.25">
      <c r="B9" s="269" t="s">
        <v>425</v>
      </c>
      <c r="C9" s="269"/>
      <c r="D9" s="269"/>
      <c r="E9" s="269"/>
      <c r="F9" s="269"/>
      <c r="G9" s="269"/>
      <c r="H9" s="269"/>
      <c r="I9" s="29"/>
    </row>
    <row r="10" spans="2:10" ht="16.5" customHeight="1" x14ac:dyDescent="0.25">
      <c r="B10" s="252" t="s">
        <v>429</v>
      </c>
      <c r="C10" s="252"/>
      <c r="D10" s="252"/>
      <c r="E10" s="252"/>
      <c r="F10" s="252"/>
      <c r="G10" s="252"/>
      <c r="H10" s="252"/>
      <c r="I10" s="29"/>
    </row>
    <row r="11" spans="2:10" ht="16.5" thickBot="1" x14ac:dyDescent="0.3">
      <c r="B11" s="30"/>
      <c r="C11" s="30"/>
      <c r="D11" s="147"/>
      <c r="E11" s="30"/>
      <c r="F11" s="30"/>
      <c r="G11" s="30"/>
      <c r="H11" s="30"/>
      <c r="I11" s="29"/>
    </row>
    <row r="12" spans="2:10" ht="63.75" thickBot="1" x14ac:dyDescent="0.3">
      <c r="B12" s="31" t="s">
        <v>2</v>
      </c>
      <c r="C12" s="32" t="s">
        <v>3</v>
      </c>
      <c r="D12" s="32" t="s">
        <v>4</v>
      </c>
      <c r="E12" s="33" t="s">
        <v>5</v>
      </c>
      <c r="F12" s="32" t="s">
        <v>6</v>
      </c>
      <c r="G12" s="33" t="s">
        <v>7</v>
      </c>
      <c r="H12" s="32" t="s">
        <v>8</v>
      </c>
      <c r="I12" s="29"/>
      <c r="J12" s="3"/>
    </row>
    <row r="13" spans="2:10" ht="19.5" customHeight="1" thickBot="1" x14ac:dyDescent="0.3">
      <c r="B13" s="44" t="s">
        <v>9</v>
      </c>
      <c r="C13" s="45" t="s">
        <v>27</v>
      </c>
      <c r="D13" s="46"/>
      <c r="E13" s="47"/>
      <c r="F13" s="48"/>
      <c r="G13" s="48"/>
      <c r="H13" s="49"/>
      <c r="I13" s="29"/>
      <c r="J13" s="3"/>
    </row>
    <row r="14" spans="2:10" ht="19.5" customHeight="1" x14ac:dyDescent="0.25">
      <c r="B14" s="270"/>
      <c r="C14" s="22" t="s">
        <v>28</v>
      </c>
      <c r="D14" s="262" t="s">
        <v>30</v>
      </c>
      <c r="E14" s="23">
        <v>1.79</v>
      </c>
      <c r="F14" s="24">
        <f t="shared" ref="F14:F19" si="0">$E14*J$1</f>
        <v>33.992100000000001</v>
      </c>
      <c r="G14" s="24">
        <f>F14*20%</f>
        <v>6.7984200000000001</v>
      </c>
      <c r="H14" s="25">
        <f t="shared" ref="H14:H19" si="1">F14+G14</f>
        <v>40.790520000000001</v>
      </c>
      <c r="I14" s="29"/>
      <c r="J14" s="3"/>
    </row>
    <row r="15" spans="2:10" ht="19.5" customHeight="1" thickBot="1" x14ac:dyDescent="0.3">
      <c r="B15" s="271"/>
      <c r="C15" s="39" t="s">
        <v>29</v>
      </c>
      <c r="D15" s="272"/>
      <c r="E15" s="41">
        <v>5.5</v>
      </c>
      <c r="F15" s="42">
        <f t="shared" si="0"/>
        <v>104.44499999999999</v>
      </c>
      <c r="G15" s="40">
        <f t="shared" ref="G15:G19" si="2">F15*20%</f>
        <v>20.888999999999999</v>
      </c>
      <c r="H15" s="43">
        <f t="shared" si="1"/>
        <v>125.33399999999999</v>
      </c>
      <c r="I15" s="29"/>
      <c r="J15" s="3"/>
    </row>
    <row r="16" spans="2:10" ht="19.5" customHeight="1" thickBot="1" x14ac:dyDescent="0.3">
      <c r="B16" s="44" t="s">
        <v>11</v>
      </c>
      <c r="C16" s="45" t="s">
        <v>31</v>
      </c>
      <c r="D16" s="46"/>
      <c r="E16" s="47"/>
      <c r="F16" s="48"/>
      <c r="G16" s="48"/>
      <c r="H16" s="49"/>
      <c r="I16" s="29"/>
      <c r="J16" s="3"/>
    </row>
    <row r="17" spans="2:10" ht="19.5" customHeight="1" x14ac:dyDescent="0.25">
      <c r="B17" s="266"/>
      <c r="C17" s="26" t="s">
        <v>32</v>
      </c>
      <c r="D17" s="259" t="s">
        <v>30</v>
      </c>
      <c r="E17" s="5">
        <v>0.47</v>
      </c>
      <c r="F17" s="6">
        <f t="shared" si="0"/>
        <v>8.9252999999999982</v>
      </c>
      <c r="G17" s="6">
        <f t="shared" si="2"/>
        <v>1.7850599999999996</v>
      </c>
      <c r="H17" s="7">
        <f t="shared" si="1"/>
        <v>10.710359999999998</v>
      </c>
      <c r="I17" s="29"/>
    </row>
    <row r="18" spans="2:10" ht="19.5" customHeight="1" x14ac:dyDescent="0.25">
      <c r="B18" s="267"/>
      <c r="C18" s="4" t="s">
        <v>33</v>
      </c>
      <c r="D18" s="260"/>
      <c r="E18" s="8">
        <v>0.74</v>
      </c>
      <c r="F18" s="9">
        <f t="shared" si="0"/>
        <v>14.052599999999998</v>
      </c>
      <c r="G18" s="24">
        <f t="shared" si="2"/>
        <v>2.8105199999999999</v>
      </c>
      <c r="H18" s="10">
        <f t="shared" si="1"/>
        <v>16.863119999999999</v>
      </c>
      <c r="I18" s="29"/>
    </row>
    <row r="19" spans="2:10" ht="19.5" customHeight="1" thickBot="1" x14ac:dyDescent="0.3">
      <c r="B19" s="268"/>
      <c r="C19" s="18" t="s">
        <v>34</v>
      </c>
      <c r="D19" s="261"/>
      <c r="E19" s="19">
        <v>1.5</v>
      </c>
      <c r="F19" s="20">
        <f t="shared" si="0"/>
        <v>28.484999999999999</v>
      </c>
      <c r="G19" s="50">
        <f t="shared" si="2"/>
        <v>5.6970000000000001</v>
      </c>
      <c r="H19" s="21">
        <f t="shared" si="1"/>
        <v>34.182000000000002</v>
      </c>
      <c r="I19" s="29"/>
    </row>
    <row r="20" spans="2:10" ht="13.5" customHeight="1" x14ac:dyDescent="0.25">
      <c r="B20" s="35"/>
      <c r="C20" s="36"/>
      <c r="D20" s="36"/>
      <c r="E20" s="37"/>
      <c r="F20" s="38"/>
      <c r="G20" s="38"/>
      <c r="H20" s="38"/>
      <c r="I20" s="29"/>
    </row>
    <row r="21" spans="2:10" ht="15.75" x14ac:dyDescent="0.25">
      <c r="B21" s="12" t="s">
        <v>427</v>
      </c>
      <c r="C21" s="11"/>
      <c r="D21" s="12"/>
      <c r="E21" s="12"/>
      <c r="F21" s="12"/>
      <c r="G21" s="12"/>
      <c r="H21" s="12"/>
      <c r="I21" s="29"/>
      <c r="J21" s="1" t="s">
        <v>19</v>
      </c>
    </row>
  </sheetData>
  <mergeCells count="13">
    <mergeCell ref="B17:B19"/>
    <mergeCell ref="D17:D19"/>
    <mergeCell ref="E1:H1"/>
    <mergeCell ref="E2:H2"/>
    <mergeCell ref="E3:H3"/>
    <mergeCell ref="B5:H5"/>
    <mergeCell ref="B6:H6"/>
    <mergeCell ref="B7:H7"/>
    <mergeCell ref="B8:H8"/>
    <mergeCell ref="B9:H9"/>
    <mergeCell ref="B10:H10"/>
    <mergeCell ref="B14:B15"/>
    <mergeCell ref="D14:D15"/>
  </mergeCells>
  <pageMargins left="0.78740157480314965" right="0.19685039370078741" top="0.74803149606299213" bottom="0.74803149606299213" header="0.31496062992125984" footer="0.31496062992125984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K27"/>
  <sheetViews>
    <sheetView view="pageBreakPreview" zoomScaleSheetLayoutView="100" workbookViewId="0">
      <selection activeCell="E1" sqref="E1:H3"/>
    </sheetView>
  </sheetViews>
  <sheetFormatPr defaultColWidth="9.140625" defaultRowHeight="15" x14ac:dyDescent="0.25"/>
  <cols>
    <col min="1" max="1" width="5.140625" style="1" customWidth="1"/>
    <col min="2" max="2" width="4.42578125" style="1" customWidth="1"/>
    <col min="3" max="3" width="32.85546875" style="1" customWidth="1"/>
    <col min="4" max="4" width="12.28515625" style="1" customWidth="1"/>
    <col min="5" max="8" width="11" style="1" customWidth="1"/>
    <col min="9" max="9" width="3" style="1" customWidth="1"/>
    <col min="10" max="10" width="10.28515625" style="1" customWidth="1"/>
    <col min="11" max="11" width="9.140625" style="1" hidden="1" customWidth="1"/>
    <col min="12" max="12" width="4.85546875" style="1" customWidth="1"/>
    <col min="13" max="16384" width="9.140625" style="1"/>
  </cols>
  <sheetData>
    <row r="1" spans="2:10" ht="16.5" thickBot="1" x14ac:dyDescent="0.3">
      <c r="B1" s="29"/>
      <c r="C1" s="29"/>
      <c r="D1" s="29"/>
      <c r="E1" s="258"/>
      <c r="F1" s="258"/>
      <c r="G1" s="258"/>
      <c r="H1" s="258"/>
      <c r="I1" s="29"/>
      <c r="J1" s="2">
        <v>18.989999999999998</v>
      </c>
    </row>
    <row r="2" spans="2:10" ht="15.75" x14ac:dyDescent="0.25">
      <c r="B2" s="29"/>
      <c r="C2" s="29"/>
      <c r="D2" s="29"/>
      <c r="E2" s="258"/>
      <c r="F2" s="258"/>
      <c r="G2" s="258"/>
      <c r="H2" s="258"/>
      <c r="I2" s="29"/>
    </row>
    <row r="3" spans="2:10" ht="15.75" x14ac:dyDescent="0.25">
      <c r="B3" s="29"/>
      <c r="C3" s="29"/>
      <c r="D3" s="29"/>
      <c r="E3" s="258"/>
      <c r="F3" s="258"/>
      <c r="G3" s="258"/>
      <c r="H3" s="258"/>
      <c r="I3" s="29"/>
    </row>
    <row r="4" spans="2:10" ht="15.75" x14ac:dyDescent="0.25">
      <c r="B4" s="27"/>
      <c r="C4" s="27"/>
      <c r="D4" s="27"/>
      <c r="E4" s="28"/>
      <c r="F4" s="28"/>
      <c r="G4" s="28"/>
      <c r="H4" s="28"/>
      <c r="I4" s="29"/>
    </row>
    <row r="5" spans="2:10" ht="15.75" x14ac:dyDescent="0.25">
      <c r="B5" s="249" t="s">
        <v>0</v>
      </c>
      <c r="C5" s="249"/>
      <c r="D5" s="249"/>
      <c r="E5" s="249"/>
      <c r="F5" s="249"/>
      <c r="G5" s="249"/>
      <c r="H5" s="249"/>
      <c r="I5" s="29"/>
    </row>
    <row r="6" spans="2:10" ht="15.75" x14ac:dyDescent="0.25">
      <c r="B6" s="249" t="s">
        <v>405</v>
      </c>
      <c r="C6" s="249"/>
      <c r="D6" s="249"/>
      <c r="E6" s="249"/>
      <c r="F6" s="249"/>
      <c r="G6" s="249"/>
      <c r="H6" s="249"/>
      <c r="I6" s="29"/>
    </row>
    <row r="7" spans="2:10" ht="15.75" x14ac:dyDescent="0.25">
      <c r="B7" s="249" t="s">
        <v>406</v>
      </c>
      <c r="C7" s="249"/>
      <c r="D7" s="249"/>
      <c r="E7" s="249"/>
      <c r="F7" s="249"/>
      <c r="G7" s="249"/>
      <c r="H7" s="249"/>
      <c r="I7" s="29"/>
    </row>
    <row r="8" spans="2:10" ht="17.25" customHeight="1" x14ac:dyDescent="0.25">
      <c r="B8" s="250" t="s">
        <v>432</v>
      </c>
      <c r="C8" s="250"/>
      <c r="D8" s="250"/>
      <c r="E8" s="250"/>
      <c r="F8" s="250"/>
      <c r="G8" s="250"/>
      <c r="H8" s="250"/>
      <c r="I8" s="29"/>
    </row>
    <row r="9" spans="2:10" ht="23.25" customHeight="1" x14ac:dyDescent="0.25">
      <c r="B9" s="269" t="s">
        <v>425</v>
      </c>
      <c r="C9" s="269"/>
      <c r="D9" s="269"/>
      <c r="E9" s="269"/>
      <c r="F9" s="269"/>
      <c r="G9" s="269"/>
      <c r="H9" s="269"/>
      <c r="I9" s="29"/>
    </row>
    <row r="10" spans="2:10" ht="16.5" customHeight="1" x14ac:dyDescent="0.25">
      <c r="B10" s="252" t="s">
        <v>429</v>
      </c>
      <c r="C10" s="252"/>
      <c r="D10" s="252"/>
      <c r="E10" s="252"/>
      <c r="F10" s="252"/>
      <c r="G10" s="252"/>
      <c r="H10" s="252"/>
      <c r="I10" s="29"/>
    </row>
    <row r="11" spans="2:10" ht="16.5" thickBot="1" x14ac:dyDescent="0.3">
      <c r="B11" s="30"/>
      <c r="C11" s="30"/>
      <c r="D11" s="147"/>
      <c r="E11" s="30"/>
      <c r="F11" s="30"/>
      <c r="G11" s="30"/>
      <c r="H11" s="30"/>
      <c r="I11" s="29"/>
    </row>
    <row r="12" spans="2:10" ht="63.75" thickBot="1" x14ac:dyDescent="0.3">
      <c r="B12" s="163" t="s">
        <v>2</v>
      </c>
      <c r="C12" s="148" t="s">
        <v>3</v>
      </c>
      <c r="D12" s="148" t="s">
        <v>4</v>
      </c>
      <c r="E12" s="149" t="s">
        <v>5</v>
      </c>
      <c r="F12" s="148" t="s">
        <v>6</v>
      </c>
      <c r="G12" s="149" t="s">
        <v>7</v>
      </c>
      <c r="H12" s="148" t="s">
        <v>8</v>
      </c>
      <c r="I12" s="29"/>
      <c r="J12" s="3"/>
    </row>
    <row r="13" spans="2:10" ht="15.75" customHeight="1" thickBot="1" x14ac:dyDescent="0.3">
      <c r="B13" s="44" t="s">
        <v>9</v>
      </c>
      <c r="C13" s="164" t="s">
        <v>417</v>
      </c>
      <c r="D13" s="46" t="s">
        <v>76</v>
      </c>
      <c r="E13" s="47">
        <f>13.2/60</f>
        <v>0.22</v>
      </c>
      <c r="F13" s="48">
        <f>$E13*J$1</f>
        <v>4.1777999999999995</v>
      </c>
      <c r="G13" s="48">
        <f t="shared" ref="G13" si="0">F13*20%</f>
        <v>0.83555999999999997</v>
      </c>
      <c r="H13" s="49">
        <f t="shared" ref="H13" si="1">F13+G13</f>
        <v>5.0133599999999996</v>
      </c>
      <c r="I13" s="29"/>
    </row>
    <row r="14" spans="2:10" ht="31.5" customHeight="1" thickBot="1" x14ac:dyDescent="0.3">
      <c r="B14" s="44" t="s">
        <v>11</v>
      </c>
      <c r="C14" s="164" t="s">
        <v>418</v>
      </c>
      <c r="D14" s="46" t="s">
        <v>40</v>
      </c>
      <c r="E14" s="47">
        <f>7.2/60</f>
        <v>0.12000000000000001</v>
      </c>
      <c r="F14" s="48">
        <f t="shared" ref="F14:F24" si="2">$E14*J$1</f>
        <v>2.2787999999999999</v>
      </c>
      <c r="G14" s="48">
        <f t="shared" ref="G14:G24" si="3">F14*20%</f>
        <v>0.45576</v>
      </c>
      <c r="H14" s="49">
        <f t="shared" ref="H14:H24" si="4">F14+G14</f>
        <v>2.7345600000000001</v>
      </c>
      <c r="I14" s="29"/>
    </row>
    <row r="15" spans="2:10" ht="28.5" customHeight="1" thickBot="1" x14ac:dyDescent="0.3">
      <c r="B15" s="44" t="s">
        <v>12</v>
      </c>
      <c r="C15" s="164" t="s">
        <v>419</v>
      </c>
      <c r="D15" s="46" t="s">
        <v>420</v>
      </c>
      <c r="E15" s="47">
        <f>10.2/60</f>
        <v>0.16999999999999998</v>
      </c>
      <c r="F15" s="48">
        <f t="shared" si="2"/>
        <v>3.2282999999999995</v>
      </c>
      <c r="G15" s="48">
        <f t="shared" si="3"/>
        <v>0.6456599999999999</v>
      </c>
      <c r="H15" s="49">
        <f t="shared" si="4"/>
        <v>3.8739599999999994</v>
      </c>
      <c r="I15" s="29"/>
    </row>
    <row r="16" spans="2:10" ht="63.75" customHeight="1" thickBot="1" x14ac:dyDescent="0.3">
      <c r="B16" s="44">
        <v>4</v>
      </c>
      <c r="C16" s="164" t="s">
        <v>433</v>
      </c>
      <c r="D16" s="46" t="s">
        <v>434</v>
      </c>
      <c r="E16" s="47">
        <f>14.7/60</f>
        <v>0.245</v>
      </c>
      <c r="F16" s="48">
        <f t="shared" ref="F16:F20" si="5">$E16*J$1</f>
        <v>4.6525499999999997</v>
      </c>
      <c r="G16" s="48">
        <f t="shared" ref="G16:G20" si="6">F16*20%</f>
        <v>0.93050999999999995</v>
      </c>
      <c r="H16" s="49">
        <f t="shared" ref="H16:H20" si="7">F16+G16</f>
        <v>5.5830599999999997</v>
      </c>
      <c r="I16" s="29"/>
    </row>
    <row r="17" spans="2:10" ht="28.5" customHeight="1" thickBot="1" x14ac:dyDescent="0.3">
      <c r="B17" s="44">
        <v>5</v>
      </c>
      <c r="C17" s="164" t="s">
        <v>435</v>
      </c>
      <c r="D17" s="167" t="s">
        <v>437</v>
      </c>
      <c r="E17" s="47">
        <v>0.02</v>
      </c>
      <c r="F17" s="48">
        <f t="shared" si="5"/>
        <v>0.37979999999999997</v>
      </c>
      <c r="G17" s="48">
        <f t="shared" si="6"/>
        <v>7.596E-2</v>
      </c>
      <c r="H17" s="49">
        <f t="shared" si="7"/>
        <v>0.45575999999999994</v>
      </c>
      <c r="I17" s="29"/>
    </row>
    <row r="18" spans="2:10" ht="28.5" customHeight="1" thickBot="1" x14ac:dyDescent="0.3">
      <c r="B18" s="44">
        <v>6</v>
      </c>
      <c r="C18" s="164" t="s">
        <v>436</v>
      </c>
      <c r="D18" s="46" t="s">
        <v>437</v>
      </c>
      <c r="E18" s="47">
        <v>0.02</v>
      </c>
      <c r="F18" s="48">
        <f t="shared" si="5"/>
        <v>0.37979999999999997</v>
      </c>
      <c r="G18" s="48">
        <f t="shared" si="6"/>
        <v>7.596E-2</v>
      </c>
      <c r="H18" s="49">
        <f t="shared" si="7"/>
        <v>0.45575999999999994</v>
      </c>
      <c r="I18" s="29"/>
    </row>
    <row r="19" spans="2:10" ht="33.75" customHeight="1" thickBot="1" x14ac:dyDescent="0.3">
      <c r="B19" s="44">
        <v>7</v>
      </c>
      <c r="C19" s="164" t="s">
        <v>438</v>
      </c>
      <c r="D19" s="46" t="s">
        <v>434</v>
      </c>
      <c r="E19" s="47">
        <f>19.8/60</f>
        <v>0.33</v>
      </c>
      <c r="F19" s="48">
        <f t="shared" si="5"/>
        <v>6.2667000000000002</v>
      </c>
      <c r="G19" s="48">
        <f t="shared" si="6"/>
        <v>1.2533400000000001</v>
      </c>
      <c r="H19" s="49">
        <f t="shared" si="7"/>
        <v>7.5200399999999998</v>
      </c>
      <c r="I19" s="29"/>
    </row>
    <row r="20" spans="2:10" ht="48" customHeight="1" thickBot="1" x14ac:dyDescent="0.3">
      <c r="B20" s="44">
        <v>8</v>
      </c>
      <c r="C20" s="164" t="s">
        <v>439</v>
      </c>
      <c r="D20" s="46" t="s">
        <v>440</v>
      </c>
      <c r="E20" s="47">
        <f>19.8/60</f>
        <v>0.33</v>
      </c>
      <c r="F20" s="48">
        <f t="shared" si="5"/>
        <v>6.2667000000000002</v>
      </c>
      <c r="G20" s="48">
        <f t="shared" si="6"/>
        <v>1.2533400000000001</v>
      </c>
      <c r="H20" s="49">
        <f t="shared" si="7"/>
        <v>7.5200399999999998</v>
      </c>
      <c r="I20" s="29"/>
    </row>
    <row r="21" spans="2:10" ht="31.5" customHeight="1" thickBot="1" x14ac:dyDescent="0.3">
      <c r="B21" s="44">
        <v>9</v>
      </c>
      <c r="C21" s="164" t="s">
        <v>421</v>
      </c>
      <c r="D21" s="46" t="s">
        <v>420</v>
      </c>
      <c r="E21" s="47">
        <f>3/60</f>
        <v>0.05</v>
      </c>
      <c r="F21" s="48">
        <f t="shared" si="2"/>
        <v>0.94950000000000001</v>
      </c>
      <c r="G21" s="48">
        <f t="shared" si="3"/>
        <v>0.18990000000000001</v>
      </c>
      <c r="H21" s="49">
        <f t="shared" si="4"/>
        <v>1.1394</v>
      </c>
      <c r="I21" s="29"/>
    </row>
    <row r="22" spans="2:10" ht="31.5" customHeight="1" thickBot="1" x14ac:dyDescent="0.3">
      <c r="B22" s="44">
        <v>10</v>
      </c>
      <c r="C22" s="164" t="s">
        <v>422</v>
      </c>
      <c r="D22" s="46"/>
      <c r="E22" s="47"/>
      <c r="F22" s="48"/>
      <c r="G22" s="48"/>
      <c r="H22" s="49"/>
      <c r="I22" s="29"/>
    </row>
    <row r="23" spans="2:10" ht="15.75" customHeight="1" thickBot="1" x14ac:dyDescent="0.3">
      <c r="B23" s="44"/>
      <c r="C23" s="164" t="s">
        <v>423</v>
      </c>
      <c r="D23" s="46" t="s">
        <v>10</v>
      </c>
      <c r="E23" s="47">
        <f>8.8/60</f>
        <v>0.14666666666666667</v>
      </c>
      <c r="F23" s="48">
        <f t="shared" ref="F23" si="8">$E23*J$1</f>
        <v>2.7851999999999997</v>
      </c>
      <c r="G23" s="48">
        <f t="shared" ref="G23" si="9">F23*20%</f>
        <v>0.55703999999999998</v>
      </c>
      <c r="H23" s="49">
        <f t="shared" ref="H23" si="10">F23+G23</f>
        <v>3.3422399999999994</v>
      </c>
      <c r="I23" s="29"/>
    </row>
    <row r="24" spans="2:10" ht="15.75" customHeight="1" thickBot="1" x14ac:dyDescent="0.3">
      <c r="B24" s="44"/>
      <c r="C24" s="164" t="s">
        <v>424</v>
      </c>
      <c r="D24" s="46" t="s">
        <v>10</v>
      </c>
      <c r="E24" s="47">
        <f>4.2/60</f>
        <v>7.0000000000000007E-2</v>
      </c>
      <c r="F24" s="48">
        <f t="shared" si="2"/>
        <v>1.3292999999999999</v>
      </c>
      <c r="G24" s="48">
        <f t="shared" si="3"/>
        <v>0.26585999999999999</v>
      </c>
      <c r="H24" s="49">
        <f t="shared" si="4"/>
        <v>1.5951599999999999</v>
      </c>
      <c r="I24" s="29"/>
    </row>
    <row r="25" spans="2:10" ht="15.75" customHeight="1" x14ac:dyDescent="0.25">
      <c r="B25" s="35"/>
      <c r="C25" s="165"/>
      <c r="D25" s="166"/>
      <c r="E25" s="37"/>
      <c r="F25" s="38"/>
      <c r="G25" s="38"/>
      <c r="H25" s="38"/>
      <c r="I25" s="29"/>
    </row>
    <row r="26" spans="2:10" ht="15.75" customHeight="1" x14ac:dyDescent="0.25">
      <c r="B26" s="35"/>
      <c r="C26" s="165"/>
      <c r="D26" s="166"/>
      <c r="E26" s="37"/>
      <c r="F26" s="38"/>
      <c r="G26" s="38"/>
      <c r="H26" s="38"/>
      <c r="I26" s="29"/>
    </row>
    <row r="27" spans="2:10" ht="15.75" x14ac:dyDescent="0.25">
      <c r="B27" s="12" t="s">
        <v>428</v>
      </c>
      <c r="C27" s="11"/>
      <c r="D27" s="12"/>
      <c r="E27" s="12"/>
      <c r="F27" s="12"/>
      <c r="G27" s="12"/>
      <c r="H27" s="12"/>
      <c r="I27" s="29"/>
      <c r="J27" s="1" t="s">
        <v>19</v>
      </c>
    </row>
  </sheetData>
  <mergeCells count="9">
    <mergeCell ref="B8:H8"/>
    <mergeCell ref="B9:H9"/>
    <mergeCell ref="B10:H10"/>
    <mergeCell ref="E1:H1"/>
    <mergeCell ref="E2:H2"/>
    <mergeCell ref="E3:H3"/>
    <mergeCell ref="B5:H5"/>
    <mergeCell ref="B6:H6"/>
    <mergeCell ref="B7:H7"/>
  </mergeCells>
  <pageMargins left="0.78740157480314965" right="0.19685039370078741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по 1218 2026</vt:lpstr>
      <vt:lpstr>картофель</vt:lpstr>
      <vt:lpstr>вода сверх норм 2026</vt:lpstr>
      <vt:lpstr>колка не вход в перечень2026</vt:lpstr>
      <vt:lpstr>услуг не вход в перечень2026</vt:lpstr>
      <vt:lpstr>'вода сверх норм 2026'!Заголовки_для_печати</vt:lpstr>
      <vt:lpstr>'колка не вход в перечень2026'!Заголовки_для_печати</vt:lpstr>
      <vt:lpstr>'по 1218 2026'!Заголовки_для_печати</vt:lpstr>
      <vt:lpstr>'услуг не вход в перечень2026'!Заголовки_для_печати</vt:lpstr>
      <vt:lpstr>'вода сверх норм 2026'!Область_печати</vt:lpstr>
      <vt:lpstr>картофель!Область_печати</vt:lpstr>
      <vt:lpstr>'колка не вход в перечень2026'!Область_печати</vt:lpstr>
      <vt:lpstr>'по 1218 2026'!Область_печати</vt:lpstr>
      <vt:lpstr>'услуг не вход в перечень2026'!Область_печати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2026-02-24T08:21:40Z</cp:lastPrinted>
  <dcterms:created xsi:type="dcterms:W3CDTF">2020-12-30T13:54:26Z</dcterms:created>
  <dcterms:modified xsi:type="dcterms:W3CDTF">2026-05-11T06:01:08Z</dcterms:modified>
</cp:coreProperties>
</file>