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40" yWindow="75" windowWidth="19320" windowHeight="7935" tabRatio="960" firstSheet="1" activeTab="7"/>
  </bookViews>
  <sheets>
    <sheet name="по 1218 2025" sheetId="9" r:id="rId1"/>
    <sheet name="не вход в перечень" sheetId="10" r:id="rId2"/>
    <sheet name="картофель" sheetId="12" r:id="rId3"/>
    <sheet name="Лист3" sheetId="11" r:id="rId4"/>
    <sheet name="вода сверх норм 2025" sheetId="5" r:id="rId5"/>
    <sheet name="колка не вход в перечень2025" sheetId="7" r:id="rId6"/>
    <sheet name="снег не вход в перечень2025" sheetId="13" r:id="rId7"/>
    <sheet name="услуг не вход в перечень2025" sheetId="14" r:id="rId8"/>
  </sheets>
  <definedNames>
    <definedName name="_xlnm.Print_Titles" localSheetId="4">'вода сверх норм 2025'!$B:$H,'вода сверх норм 2025'!$12:$12</definedName>
    <definedName name="_xlnm.Print_Titles" localSheetId="5">'колка не вход в перечень2025'!$B:$H,'колка не вход в перечень2025'!$12:$12</definedName>
    <definedName name="_xlnm.Print_Titles" localSheetId="0">'по 1218 2025'!$5:$5</definedName>
    <definedName name="_xlnm.Print_Titles" localSheetId="6">'снег не вход в перечень2025'!$B:$H,'снег не вход в перечень2025'!$12:$12</definedName>
    <definedName name="_xlnm.Print_Titles" localSheetId="7">'услуг не вход в перечень2025'!$B:$H,'услуг не вход в перечень2025'!$12:$12</definedName>
    <definedName name="_xlnm.Print_Area" localSheetId="4">'вода сверх норм 2025'!$A$1:$I$21</definedName>
    <definedName name="_xlnm.Print_Area" localSheetId="2">картофель!$A$1:$H$31</definedName>
    <definedName name="_xlnm.Print_Area" localSheetId="5">'колка не вход в перечень2025'!$A$1:$H$23</definedName>
    <definedName name="_xlnm.Print_Area" localSheetId="0">'по 1218 2025'!$A$1:$G$223</definedName>
    <definedName name="_xlnm.Print_Area" localSheetId="6">'снег не вход в перечень2025'!$A$1:$H$17</definedName>
    <definedName name="_xlnm.Print_Area" localSheetId="7">'услуг не вход в перечень2025'!$A$1:$H$24</definedName>
  </definedNames>
  <calcPr calcId="162913"/>
</workbook>
</file>

<file path=xl/calcChain.xml><?xml version="1.0" encoding="utf-8"?>
<calcChain xmlns="http://schemas.openxmlformats.org/spreadsheetml/2006/main">
  <c r="F14" i="14" l="1"/>
  <c r="F14" i="7"/>
  <c r="H14" i="7"/>
  <c r="F13" i="12" l="1"/>
  <c r="E19" i="14" l="1"/>
  <c r="F19" i="14" s="1"/>
  <c r="G19" i="14" s="1"/>
  <c r="E18" i="14"/>
  <c r="F18" i="14"/>
  <c r="G18" i="14" s="1"/>
  <c r="E16" i="14"/>
  <c r="E15" i="14"/>
  <c r="F15" i="14" s="1"/>
  <c r="E14" i="14"/>
  <c r="G14" i="14"/>
  <c r="H14" i="14" s="1"/>
  <c r="F16" i="14"/>
  <c r="G16" i="14" s="1"/>
  <c r="H16" i="14" s="1"/>
  <c r="E13" i="14"/>
  <c r="F13" i="14"/>
  <c r="H18" i="14" l="1"/>
  <c r="H19" i="14"/>
  <c r="G15" i="14"/>
  <c r="H15" i="14"/>
  <c r="G13" i="14"/>
  <c r="H13" i="14" s="1"/>
  <c r="F13" i="13"/>
  <c r="G13" i="13" l="1"/>
  <c r="F206" i="9"/>
  <c r="F201" i="9"/>
  <c r="F200" i="9"/>
  <c r="F198" i="9"/>
  <c r="F197" i="9"/>
  <c r="F195" i="9"/>
  <c r="F194" i="9"/>
  <c r="G205" i="9"/>
  <c r="F205" i="9"/>
  <c r="F219" i="9"/>
  <c r="H13" i="13" l="1"/>
  <c r="F144" i="9"/>
  <c r="F14" i="12" l="1"/>
  <c r="F15" i="12"/>
  <c r="F16" i="12"/>
  <c r="F17" i="12"/>
  <c r="F18" i="12"/>
  <c r="F19" i="12"/>
  <c r="F20" i="12"/>
  <c r="G14" i="12" l="1"/>
  <c r="H14" i="12" s="1"/>
  <c r="G16" i="12"/>
  <c r="H16" i="12" s="1"/>
  <c r="G17" i="12"/>
  <c r="H17" i="12" s="1"/>
  <c r="G18" i="12"/>
  <c r="H18" i="12" s="1"/>
  <c r="G20" i="12"/>
  <c r="H20" i="12" s="1"/>
  <c r="G15" i="12"/>
  <c r="H15" i="12" s="1"/>
  <c r="G13" i="12"/>
  <c r="H13" i="12" s="1"/>
  <c r="G19" i="12"/>
  <c r="H19" i="12" s="1"/>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G52" i="10" s="1"/>
  <c r="F53" i="10"/>
  <c r="G53" i="10" s="1"/>
  <c r="F54" i="10"/>
  <c r="G54" i="10" s="1"/>
  <c r="F55" i="10"/>
  <c r="G55" i="10" s="1"/>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8" i="10"/>
  <c r="F9" i="10"/>
  <c r="F10" i="10"/>
  <c r="F11" i="10"/>
  <c r="F12" i="10"/>
  <c r="F13" i="10"/>
  <c r="F14" i="10"/>
  <c r="F15" i="10"/>
  <c r="F16" i="10"/>
  <c r="F17" i="10"/>
  <c r="F7" i="10"/>
  <c r="F178" i="9" l="1"/>
  <c r="G178" i="9"/>
  <c r="F179" i="9"/>
  <c r="G179" i="9"/>
  <c r="G176" i="9"/>
  <c r="F176" i="9"/>
  <c r="G174" i="9"/>
  <c r="G175" i="9"/>
  <c r="F174" i="9"/>
  <c r="F175" i="9"/>
  <c r="G170" i="9"/>
  <c r="G171" i="9"/>
  <c r="G172" i="9"/>
  <c r="F170" i="9"/>
  <c r="F171" i="9"/>
  <c r="F172" i="9"/>
  <c r="G168" i="9" l="1"/>
  <c r="G169" i="9"/>
  <c r="F168" i="9"/>
  <c r="F169" i="9"/>
  <c r="F161" i="9" l="1"/>
  <c r="G160" i="9" l="1"/>
  <c r="F160" i="9"/>
  <c r="G161" i="9"/>
  <c r="G159" i="9"/>
  <c r="F159" i="9"/>
  <c r="G157" i="9"/>
  <c r="F157" i="9"/>
  <c r="F154" i="9"/>
  <c r="G153" i="9"/>
  <c r="F153" i="9"/>
  <c r="F152" i="9"/>
  <c r="F151" i="9"/>
  <c r="F148" i="9"/>
  <c r="F149" i="9"/>
  <c r="F147" i="9"/>
  <c r="F145" i="9"/>
  <c r="F146" i="9"/>
  <c r="F134" i="9"/>
  <c r="G134" i="9"/>
  <c r="F135" i="9"/>
  <c r="G135" i="9"/>
  <c r="F136" i="9"/>
  <c r="G136" i="9"/>
  <c r="G133" i="9"/>
  <c r="F133" i="9"/>
  <c r="G126" i="9"/>
  <c r="F126" i="9"/>
  <c r="F117" i="9"/>
  <c r="G117" i="9"/>
  <c r="F116" i="9"/>
  <c r="G116" i="9"/>
  <c r="F114" i="9"/>
  <c r="G114" i="9"/>
  <c r="F115" i="9"/>
  <c r="G115" i="9"/>
  <c r="F113" i="9"/>
  <c r="G113" i="9"/>
  <c r="F111" i="9"/>
  <c r="G111" i="9"/>
  <c r="F112" i="9"/>
  <c r="G112" i="9"/>
  <c r="F110" i="9"/>
  <c r="G110" i="9"/>
  <c r="G108" i="9"/>
  <c r="F108" i="9"/>
  <c r="F106" i="9"/>
  <c r="G106" i="9"/>
  <c r="F104" i="9"/>
  <c r="G104" i="9"/>
  <c r="F102" i="9"/>
  <c r="G102" i="9"/>
  <c r="F103" i="9"/>
  <c r="G103" i="9"/>
  <c r="G101" i="9"/>
  <c r="F101" i="9"/>
  <c r="F97" i="9"/>
  <c r="G97" i="9"/>
  <c r="F98" i="9"/>
  <c r="G98" i="9"/>
  <c r="F99" i="9"/>
  <c r="G99" i="9"/>
  <c r="F93" i="9"/>
  <c r="G93" i="9"/>
  <c r="F94" i="9"/>
  <c r="G94" i="9"/>
  <c r="F95" i="9"/>
  <c r="G95" i="9"/>
  <c r="F96" i="9"/>
  <c r="G96" i="9"/>
  <c r="F89" i="9"/>
  <c r="G89" i="9"/>
  <c r="F90" i="9"/>
  <c r="G90" i="9"/>
  <c r="F91" i="9"/>
  <c r="G91" i="9"/>
  <c r="F92" i="9"/>
  <c r="G92" i="9"/>
  <c r="G88" i="9"/>
  <c r="F88" i="9"/>
  <c r="G87" i="9"/>
  <c r="F87" i="9"/>
  <c r="F86" i="9"/>
  <c r="G86" i="9"/>
  <c r="F84" i="9"/>
  <c r="G84" i="9"/>
  <c r="F85" i="9"/>
  <c r="G85" i="9"/>
  <c r="F82" i="9"/>
  <c r="G82" i="9"/>
  <c r="F83" i="9"/>
  <c r="G83" i="9"/>
  <c r="F78" i="9"/>
  <c r="G78" i="9"/>
  <c r="F79" i="9"/>
  <c r="G79" i="9"/>
  <c r="F80" i="9"/>
  <c r="G80" i="9"/>
  <c r="F81" i="9"/>
  <c r="G81" i="9"/>
  <c r="F74" i="9"/>
  <c r="G74" i="9"/>
  <c r="F75" i="9"/>
  <c r="G75" i="9"/>
  <c r="F76" i="9"/>
  <c r="G76" i="9"/>
  <c r="F77" i="9"/>
  <c r="G77" i="9"/>
  <c r="F73" i="9"/>
  <c r="G73" i="9"/>
  <c r="F65" i="9"/>
  <c r="G65" i="9"/>
  <c r="F66" i="9"/>
  <c r="G66" i="9"/>
  <c r="F67" i="9"/>
  <c r="G67" i="9"/>
  <c r="F68" i="9"/>
  <c r="G68" i="9"/>
  <c r="F69" i="9"/>
  <c r="G69" i="9"/>
  <c r="F70" i="9"/>
  <c r="G70" i="9"/>
  <c r="F71" i="9"/>
  <c r="G71" i="9"/>
  <c r="F72" i="9"/>
  <c r="G72" i="9"/>
  <c r="F62" i="9"/>
  <c r="G62" i="9"/>
  <c r="F63" i="9"/>
  <c r="G63" i="9"/>
  <c r="F64" i="9"/>
  <c r="G64" i="9"/>
  <c r="F60" i="9"/>
  <c r="G60" i="9"/>
  <c r="F61" i="9"/>
  <c r="G61" i="9"/>
  <c r="F56" i="9"/>
  <c r="G56" i="9"/>
  <c r="F57" i="9"/>
  <c r="G57" i="9"/>
  <c r="F58" i="9"/>
  <c r="G58" i="9"/>
  <c r="F59" i="9"/>
  <c r="G59" i="9"/>
  <c r="F55" i="9"/>
  <c r="G55" i="9"/>
  <c r="F53" i="9"/>
  <c r="G53" i="9"/>
  <c r="F54" i="9"/>
  <c r="G54" i="9"/>
  <c r="F49" i="9"/>
  <c r="G49" i="9"/>
  <c r="F50" i="9"/>
  <c r="G50" i="9"/>
  <c r="F51" i="9"/>
  <c r="G51" i="9"/>
  <c r="F52" i="9"/>
  <c r="G52" i="9"/>
  <c r="G48" i="9"/>
  <c r="F48" i="9"/>
  <c r="F44" i="9"/>
  <c r="F43" i="9"/>
  <c r="G43" i="9"/>
  <c r="G44" i="9"/>
  <c r="F45" i="9"/>
  <c r="G45" i="9"/>
  <c r="F46" i="9"/>
  <c r="G46" i="9"/>
  <c r="F41" i="9"/>
  <c r="G41" i="9"/>
  <c r="F42" i="9"/>
  <c r="G42" i="9"/>
  <c r="G40" i="9"/>
  <c r="F40" i="9"/>
  <c r="F34" i="9"/>
  <c r="G34" i="9"/>
  <c r="F35" i="9"/>
  <c r="G35" i="9"/>
  <c r="F36" i="9"/>
  <c r="G36" i="9"/>
  <c r="F37" i="9"/>
  <c r="G37" i="9"/>
  <c r="F38" i="9"/>
  <c r="G38" i="9"/>
  <c r="F33" i="9"/>
  <c r="G33" i="9"/>
  <c r="F32" i="9"/>
  <c r="G32" i="9"/>
  <c r="F31" i="9"/>
  <c r="G31" i="9"/>
  <c r="F28" i="9"/>
  <c r="G28" i="9"/>
  <c r="F29" i="9"/>
  <c r="G29" i="9"/>
  <c r="F30" i="9"/>
  <c r="G30" i="9"/>
  <c r="G27" i="9"/>
  <c r="F27" i="9"/>
  <c r="G23" i="9"/>
  <c r="G24" i="9"/>
  <c r="G25" i="9"/>
  <c r="G22" i="9"/>
  <c r="F23" i="9"/>
  <c r="F24" i="9"/>
  <c r="F25" i="9"/>
  <c r="F22" i="9"/>
  <c r="F17" i="7" l="1"/>
  <c r="G17" i="7" s="1"/>
  <c r="F18" i="7"/>
  <c r="G18" i="7" s="1"/>
  <c r="H18" i="7" s="1"/>
  <c r="F19" i="7"/>
  <c r="F15" i="7"/>
  <c r="G15" i="7" s="1"/>
  <c r="G14" i="7"/>
  <c r="F14" i="5"/>
  <c r="H14" i="5" s="1"/>
  <c r="F15" i="5"/>
  <c r="H15" i="5" s="1"/>
  <c r="F16" i="5"/>
  <c r="H16" i="5" s="1"/>
  <c r="F17" i="5"/>
  <c r="H17" i="5" s="1"/>
  <c r="F18" i="5"/>
  <c r="H18" i="5" s="1"/>
  <c r="G19" i="7" l="1"/>
  <c r="H19" i="7" s="1"/>
  <c r="H15" i="7"/>
  <c r="H17" i="7"/>
</calcChain>
</file>

<file path=xl/sharedStrings.xml><?xml version="1.0" encoding="utf-8"?>
<sst xmlns="http://schemas.openxmlformats.org/spreadsheetml/2006/main" count="1140" uniqueCount="547">
  <si>
    <t>ПРЕЙСКУРАНТ</t>
  </si>
  <si>
    <t>Территориального центра социального обслуживания населения Лепельского района</t>
  </si>
  <si>
    <t>№ п/п</t>
  </si>
  <si>
    <t>Наименование товара (работы, услуги)</t>
  </si>
  <si>
    <t>Единица измерения</t>
  </si>
  <si>
    <t>Норма времени,          чел. - ч.</t>
  </si>
  <si>
    <t>Цена (тариф) без НДС, рублей</t>
  </si>
  <si>
    <t>НДС 20%</t>
  </si>
  <si>
    <t>Цена (тариф) с НДС, рублей</t>
  </si>
  <si>
    <t>1.</t>
  </si>
  <si>
    <t>1 блюдо</t>
  </si>
  <si>
    <t>2.</t>
  </si>
  <si>
    <t>3.</t>
  </si>
  <si>
    <t>10 предметов</t>
  </si>
  <si>
    <t>4.</t>
  </si>
  <si>
    <t>5.</t>
  </si>
  <si>
    <t>6.</t>
  </si>
  <si>
    <t>1 шт.</t>
  </si>
  <si>
    <t>10 м2</t>
  </si>
  <si>
    <t>1 плита</t>
  </si>
  <si>
    <t>Разовая очистка придомовой территории от снега после сильного снегопада</t>
  </si>
  <si>
    <t xml:space="preserve">                                 </t>
  </si>
  <si>
    <t>вручную до 50 м</t>
  </si>
  <si>
    <t>до 200 м</t>
  </si>
  <si>
    <t>свыше 200 м</t>
  </si>
  <si>
    <t>на тележке до 200 м</t>
  </si>
  <si>
    <t>1 емкость до 10 литров</t>
  </si>
  <si>
    <t>1 емкость до 20 литров</t>
  </si>
  <si>
    <t>Доставка воды (для проживающих в жилых помещениях без центрального водоснабжения):</t>
  </si>
  <si>
    <t>колка дров</t>
  </si>
  <si>
    <t>топором</t>
  </si>
  <si>
    <t>с применением клиньев</t>
  </si>
  <si>
    <t>1 скл.м3</t>
  </si>
  <si>
    <t>укладка дров</t>
  </si>
  <si>
    <t>до 10 м</t>
  </si>
  <si>
    <t>до 20 м</t>
  </si>
  <si>
    <t>свыше 20 м</t>
  </si>
  <si>
    <t>ПОСТАНОВЛЕНИЕ МИНИСТЕРСТВА ТРУДА И СОЦИАЛЬНОЙ ЗАЩИТЫ РЕСПУБЛИКИ БЕЛАРУСЬ
23 июня 2016 г. N 29
ОБ УСТАНОВЛЕНИИ НОРМ ВРЕМЕНИ НА ОКАЗАНИЕ СОЦИАЛЬНЫХ УСЛУГ, ПРЕДОСТАВЛЯЕМЫХ ТЕРРИТОРИАЛЬНЫМИ ЦЕНТРАМИ СОЦИАЛЬНОГО ОБСЛУЖИВАНИЯ НАСЕЛЕНИЯ, И ПРИЗНАНИИ УТРАТИВШИМИ СИЛУ ПОСТАНОВЛЕНИЙ МИНИСТЕРСТВА ТРУДА И СОЦИАЛЬНОЙ ЗАЩИТЫ РЕСПУБЛИКИ БЕЛАРУСЬ ОТ 1 НОЯБРЯ 2002 Г. N 141 И ОТ 23 ДЕКАБРЯ 2005 Г. N 182</t>
  </si>
  <si>
    <t>Телефон для справок 3-49-66</t>
  </si>
  <si>
    <r>
      <t xml:space="preserve">(входящие в перечень бесплатных и общедоступных социальных услуг, выполняемых </t>
    </r>
    <r>
      <rPr>
        <b/>
        <sz val="12"/>
        <color theme="1"/>
        <rFont val="Times New Roman"/>
        <family val="1"/>
        <charset val="204"/>
      </rPr>
      <t>сверх норм и нормативов</t>
    </r>
    <r>
      <rPr>
        <sz val="12"/>
        <color theme="1"/>
        <rFont val="Times New Roman"/>
        <family val="1"/>
        <charset val="204"/>
      </rPr>
      <t>)</t>
    </r>
  </si>
  <si>
    <t>Наименование услуг</t>
  </si>
  <si>
    <t>Условие выполнения работ</t>
  </si>
  <si>
    <t>Норма времени, чел.-мин</t>
  </si>
  <si>
    <t>N</t>
  </si>
  <si>
    <t>нормы</t>
  </si>
  <si>
    <t>1 услуга</t>
  </si>
  <si>
    <t>по фактическому времени оказания услуги</t>
  </si>
  <si>
    <t>в форме стационарного, полустационарного обслуживания и обслуживания на дому</t>
  </si>
  <si>
    <t>1 консультация</t>
  </si>
  <si>
    <t>в форме нестационарного и срочного обслуживания</t>
  </si>
  <si>
    <t>1 пакет документов</t>
  </si>
  <si>
    <t>в форме стационарного и полустационарного обслуживания: индивидуальная беседа</t>
  </si>
  <si>
    <t>1 беседа</t>
  </si>
  <si>
    <t>групповые занятия</t>
  </si>
  <si>
    <t>1 занятие</t>
  </si>
  <si>
    <t>согласно графику проведения занятий</t>
  </si>
  <si>
    <t>в форме нестационарного обслуживания и обслуживания на дому</t>
  </si>
  <si>
    <t>пешком до 500 м</t>
  </si>
  <si>
    <t>1 заказ весом до 7 кг</t>
  </si>
  <si>
    <t>на последующие 100 м пешком добавлять</t>
  </si>
  <si>
    <t>велосипедом до 500 м</t>
  </si>
  <si>
    <t>на последующие 100 м велосипедом добавлять</t>
  </si>
  <si>
    <t>пешком до 50 м</t>
  </si>
  <si>
    <t>1 емкость</t>
  </si>
  <si>
    <t>весом до 7 кг</t>
  </si>
  <si>
    <t>до 10 л</t>
  </si>
  <si>
    <t>до 20 л</t>
  </si>
  <si>
    <t>1 емкость весом до 7 кг</t>
  </si>
  <si>
    <t>1 растопка</t>
  </si>
  <si>
    <t>стул, кресло</t>
  </si>
  <si>
    <t>стол, полка, тумбочка</t>
  </si>
  <si>
    <t>шкаф, стеллаж</t>
  </si>
  <si>
    <t>диван</t>
  </si>
  <si>
    <t>стул</t>
  </si>
  <si>
    <t>кресло</t>
  </si>
  <si>
    <t>ковровое покрытие</t>
  </si>
  <si>
    <t>вручную</t>
  </si>
  <si>
    <t>пылесосом</t>
  </si>
  <si>
    <t>влажная протирка</t>
  </si>
  <si>
    <t>мытье</t>
  </si>
  <si>
    <t>мытье при разовой уборке сильнозагрязненного пола</t>
  </si>
  <si>
    <t>1 пог.м</t>
  </si>
  <si>
    <t>обметание стен</t>
  </si>
  <si>
    <t>обметание потолков</t>
  </si>
  <si>
    <t>влажная протирка стен</t>
  </si>
  <si>
    <t>влажная протирка потолков</t>
  </si>
  <si>
    <t>периодическая чистка раковины</t>
  </si>
  <si>
    <t>разовая чистка сильнозагрязненной раковины</t>
  </si>
  <si>
    <t>периодическая чистка ванны</t>
  </si>
  <si>
    <t>разовая чистка сильнозагрязненной ванны</t>
  </si>
  <si>
    <t>периодическая чистка плиты</t>
  </si>
  <si>
    <t>разовая чистка сильнозагрязненной плиты</t>
  </si>
  <si>
    <t>4.9. доставка на дом материальной помощи</t>
  </si>
  <si>
    <t>пешком на 100 м пути</t>
  </si>
  <si>
    <t>велосипедом на 100 м пути</t>
  </si>
  <si>
    <t>подметание свежевыпавшего снега</t>
  </si>
  <si>
    <t>10 пог.м</t>
  </si>
  <si>
    <t>сдвигание свежевыпавшего снега с дорожек</t>
  </si>
  <si>
    <t>весна</t>
  </si>
  <si>
    <t>лето</t>
  </si>
  <si>
    <t>осень</t>
  </si>
  <si>
    <t>в теплое время года</t>
  </si>
  <si>
    <t>в холодное время года</t>
  </si>
  <si>
    <t>1 комплект</t>
  </si>
  <si>
    <t>на 1 сутки</t>
  </si>
  <si>
    <t>в форме стационарного обслуживания</t>
  </si>
  <si>
    <t>1 кормление</t>
  </si>
  <si>
    <t>в форме полустационарного обслуживания</t>
  </si>
  <si>
    <t>в форме обслуживания на дому</t>
  </si>
  <si>
    <t>для проживающих в жилых помещениях с центральным водоснабжением</t>
  </si>
  <si>
    <t>для проживающих в жилых помещениях без центрального водоснабжения</t>
  </si>
  <si>
    <t>на руках</t>
  </si>
  <si>
    <t>на ногах</t>
  </si>
  <si>
    <t>не имеющих нарушений опорно-двигательного аппарата пешком на 100 м пути</t>
  </si>
  <si>
    <t>имеющих нарушения опорно-двигательного аппарата пешком на 100 м пути</t>
  </si>
  <si>
    <t>передвигающихся в коляске на 100 м пути</t>
  </si>
  <si>
    <t>5 кг белья (одежды)</t>
  </si>
  <si>
    <t>уточнение и набор телефонного номера</t>
  </si>
  <si>
    <t>получение необходимой для проживающего информации по телефону и ее разъяснение</t>
  </si>
  <si>
    <t>оказание помощи в написании и отправке корреспонденции</t>
  </si>
  <si>
    <t>5. Социально-медицинские услуги:</t>
  </si>
  <si>
    <t>5.1. оказание первой помощи</t>
  </si>
  <si>
    <t>в форме стационарного и полустационарного обслуживания</t>
  </si>
  <si>
    <t>5.2. обеспечение динамического медицинского наблюдения</t>
  </si>
  <si>
    <t>5.3. содействие в организации получения медицинской помощи</t>
  </si>
  <si>
    <t>подготовка документов для госпитализации</t>
  </si>
  <si>
    <t>запись на прием к специалисту</t>
  </si>
  <si>
    <t>экстренный</t>
  </si>
  <si>
    <t>плановый</t>
  </si>
  <si>
    <t>контрольный</t>
  </si>
  <si>
    <t>покупка (обмен) печатных средств массовой информации</t>
  </si>
  <si>
    <t>оформление подписки на печатные средства массой информации в почтовом отделении</t>
  </si>
  <si>
    <t>1 страница формата А4</t>
  </si>
  <si>
    <t>1 мероприятие</t>
  </si>
  <si>
    <t>7.4. оказание помощи в посещении храма, организация встреч и духовных бесед со служителями храма</t>
  </si>
  <si>
    <t>организация встреч со служителями храма</t>
  </si>
  <si>
    <t>сопровождение в храм и обратно:</t>
  </si>
  <si>
    <t>1 документ</t>
  </si>
  <si>
    <t>с диагностикой</t>
  </si>
  <si>
    <t>без диагностики</t>
  </si>
  <si>
    <t>в форме стационарного и полустационарного обслуживания: индивидуальная профилактика</t>
  </si>
  <si>
    <t>в форме стационарного, полустационарного и нестационарного обслуживания</t>
  </si>
  <si>
    <t>1 посещение</t>
  </si>
  <si>
    <t>исходя из длительности заказа</t>
  </si>
  <si>
    <t>1. Социально-бытовые услуги:</t>
  </si>
  <si>
    <t>1.1. содействие в организации ремонта надворных построек, жилых помещений</t>
  </si>
  <si>
    <t>1 заказ</t>
  </si>
  <si>
    <t>1.2. услуги по обработке приусадебного участка:</t>
  </si>
  <si>
    <t>1.2.1. вспашка почвы на глубину до 20 см</t>
  </si>
  <si>
    <t>лошадью</t>
  </si>
  <si>
    <r>
      <t>100 м</t>
    </r>
    <r>
      <rPr>
        <vertAlign val="superscript"/>
        <sz val="12"/>
        <color rgb="FF242424"/>
        <rFont val="Times New Roman"/>
        <family val="1"/>
        <charset val="204"/>
      </rPr>
      <t>2</t>
    </r>
  </si>
  <si>
    <t>мотоблоком</t>
  </si>
  <si>
    <t>минитрактором</t>
  </si>
  <si>
    <t>1.2.2. боронование почвы</t>
  </si>
  <si>
    <t>мотоблоком, минитрактором</t>
  </si>
  <si>
    <t>1.2.3. культивация почвы в один след</t>
  </si>
  <si>
    <t>трактором МТЗ</t>
  </si>
  <si>
    <t>1.2.4. окучивание картофеля мотоблоком, минитрактором</t>
  </si>
  <si>
    <t>1.2.5. дискование почвы мотоблоком, минитрактором</t>
  </si>
  <si>
    <t>1.2.6. рыхление почвы мотоблоком с применением фрезы 10 - 15 см</t>
  </si>
  <si>
    <t>в 1 слой</t>
  </si>
  <si>
    <t>1.2.7. рыхление почвы мотоблоком с применением фрезы 10 - 15 см</t>
  </si>
  <si>
    <t>в 2 слоя</t>
  </si>
  <si>
    <t>в 3 слоя</t>
  </si>
  <si>
    <t>1.2.8. нарезка борозд плугом при тяге лошадью под посадку растений с междурядьями</t>
  </si>
  <si>
    <t>0,5 м</t>
  </si>
  <si>
    <t>0,6 м</t>
  </si>
  <si>
    <t>0,7 м</t>
  </si>
  <si>
    <t>1.2.9. раскладка картофеля при рядовой посадке под плуг, при схеме посадки</t>
  </si>
  <si>
    <t>50 x 30 см</t>
  </si>
  <si>
    <t>60 x 30 см</t>
  </si>
  <si>
    <t>70 x 30 см</t>
  </si>
  <si>
    <t>1.2.10. посадка картофеля</t>
  </si>
  <si>
    <t>под лопату</t>
  </si>
  <si>
    <t>1.2.11. прополка с рыхлением картофеля после междурядной обработки</t>
  </si>
  <si>
    <t>1.2.12. прополка с рыхлением и окучиванием картофеля без междурядной обработки</t>
  </si>
  <si>
    <t>1.2.13. скашивание ботвы косой</t>
  </si>
  <si>
    <t>1.2.14. подпахивание картофеля</t>
  </si>
  <si>
    <t>конным плугом</t>
  </si>
  <si>
    <t>1.2.15. вскапывание почвы вручную на глубину</t>
  </si>
  <si>
    <t>до 15 см</t>
  </si>
  <si>
    <t>15 - 20 см</t>
  </si>
  <si>
    <t>1.2.16. разравнивание вскопанной почвы</t>
  </si>
  <si>
    <t>без очистки</t>
  </si>
  <si>
    <t>с очисткой</t>
  </si>
  <si>
    <t>1.2.17. устройство гряд</t>
  </si>
  <si>
    <r>
      <t>10 м</t>
    </r>
    <r>
      <rPr>
        <vertAlign val="superscript"/>
        <sz val="12"/>
        <color rgb="FF242424"/>
        <rFont val="Times New Roman"/>
        <family val="1"/>
        <charset val="204"/>
      </rPr>
      <t>2</t>
    </r>
  </si>
  <si>
    <t>1.2.18. сплошное внесение в почву органических удобрений, предварительно разложенных в небольшие кучи</t>
  </si>
  <si>
    <t>1.2.19. сплошное внесение в почву минеральных удобрений</t>
  </si>
  <si>
    <t>1.2.20. посев семян овощных культур</t>
  </si>
  <si>
    <t>100 пог.м</t>
  </si>
  <si>
    <t>1.2.21. посадка рассады овощных культур</t>
  </si>
  <si>
    <t>100 шт.</t>
  </si>
  <si>
    <t>1.2.22. посадка в лунки или борозды луковичных или клубневых растений</t>
  </si>
  <si>
    <t>1.2.23. прополка цветников</t>
  </si>
  <si>
    <t>1.2.24. прополка с рыхлением и окучиванием овощных культур</t>
  </si>
  <si>
    <t>1.2.25. прореживание растений</t>
  </si>
  <si>
    <t>1.2.26. ручной посев зерновых культур</t>
  </si>
  <si>
    <t>1.3. услуги по переборке картофеля с сортировкой</t>
  </si>
  <si>
    <t>10 кг</t>
  </si>
  <si>
    <t>1.4. услуги по поливке огорода</t>
  </si>
  <si>
    <t>из шланга</t>
  </si>
  <si>
    <t>из лейки</t>
  </si>
  <si>
    <t>1.5. услуги по переноске торфяного брикета, угля и их складированию</t>
  </si>
  <si>
    <t>100 кг</t>
  </si>
  <si>
    <t>1.6. услуги по косьбе травы (вручную или с помощью триммера)</t>
  </si>
  <si>
    <t>бензиновым триммером на ровных участках</t>
  </si>
  <si>
    <t>бензиновым триммером на склонах и в канавах</t>
  </si>
  <si>
    <t>вручную на ровных участках</t>
  </si>
  <si>
    <t>вручную на склонах и в канавах</t>
  </si>
  <si>
    <t>1.7. услуги по устройству (ремонту) каркаса теплицы, покрытию теплицы пленкой:</t>
  </si>
  <si>
    <t>1.7.1. устройство каркаса теплицы с разметкой и распиливанием материалов, установкой стоек, креплением обвязок, изготовлением и навеской двери и форточки</t>
  </si>
  <si>
    <r>
      <t>1 м</t>
    </r>
    <r>
      <rPr>
        <vertAlign val="superscript"/>
        <sz val="12"/>
        <color rgb="FF242424"/>
        <rFont val="Times New Roman"/>
        <family val="1"/>
        <charset val="204"/>
      </rPr>
      <t>2</t>
    </r>
  </si>
  <si>
    <t>основания</t>
  </si>
  <si>
    <t>1.7.2. покрытие теплицы пленкой с креплением рейками, заделкой торцовых сторон и обтягиванием двери и форточки</t>
  </si>
  <si>
    <t>пленки</t>
  </si>
  <si>
    <t>1.7.3. снятие старой пленки с теплицы с отрывкой реек и выдергиванием гвоздей</t>
  </si>
  <si>
    <t>1.7.4. ремонт каркаса теплицы с заменой отдельных деталей</t>
  </si>
  <si>
    <t>1.7.5. остекление новых парниковых рам</t>
  </si>
  <si>
    <t>с промазкой швов</t>
  </si>
  <si>
    <t>без промазки швов</t>
  </si>
  <si>
    <t>1.7.6. замена стекол парниковых рам</t>
  </si>
  <si>
    <t>1.8. услуги по устройству (ремонту) заборов, ворот, калиток:</t>
  </si>
  <si>
    <t>1.8.1. устройство заборов с установкой столбов и сборкой элементов забора</t>
  </si>
  <si>
    <t>штакетных</t>
  </si>
  <si>
    <t>глухих</t>
  </si>
  <si>
    <t>1.8.2. устройство заборов с установкой столбов и обтяжкой металлической сеткой</t>
  </si>
  <si>
    <t>1.8.3. ремонт ворот и калиток с добавлением до 25% нового материала:</t>
  </si>
  <si>
    <t>ворота</t>
  </si>
  <si>
    <t>калитки отдельно стоящие</t>
  </si>
  <si>
    <t>1.8.4. ремонт забора с добавлением нового материала</t>
  </si>
  <si>
    <t>до 5%</t>
  </si>
  <si>
    <t>до 15%</t>
  </si>
  <si>
    <t>до 25%</t>
  </si>
  <si>
    <t>1.9. услуги по ремонту мебели:</t>
  </si>
  <si>
    <t>1.9.1. замена деталей (бруски продольные, боковые, средние, ножки и др.) в табуретках, стульях и креслах</t>
  </si>
  <si>
    <t>1 деталь</t>
  </si>
  <si>
    <t>1.9.2. замена деталей (ножки, проножки, направляющие бруски и др.) в столах</t>
  </si>
  <si>
    <t>1.9.3. устранение механических повреждений (забоины, царапины, трещины, сколы, вырывы и др.) в деталях из массива с подбором заделок по цвету и текстуре</t>
  </si>
  <si>
    <r>
      <t>до 10 см</t>
    </r>
    <r>
      <rPr>
        <vertAlign val="superscript"/>
        <sz val="12"/>
        <color rgb="FF242424"/>
        <rFont val="Times New Roman"/>
        <family val="1"/>
        <charset val="204"/>
      </rPr>
      <t>2</t>
    </r>
  </si>
  <si>
    <t>1 дефектное место</t>
  </si>
  <si>
    <r>
      <t>до 30 см</t>
    </r>
    <r>
      <rPr>
        <vertAlign val="superscript"/>
        <sz val="12"/>
        <color rgb="FF242424"/>
        <rFont val="Times New Roman"/>
        <family val="1"/>
        <charset val="204"/>
      </rPr>
      <t>2</t>
    </r>
  </si>
  <si>
    <r>
      <t>до 50 см</t>
    </r>
    <r>
      <rPr>
        <vertAlign val="superscript"/>
        <sz val="12"/>
        <color rgb="FF242424"/>
        <rFont val="Times New Roman"/>
        <family val="1"/>
        <charset val="204"/>
      </rPr>
      <t>2</t>
    </r>
  </si>
  <si>
    <t>1.9.4. переклейка столов (обеденных, для телевизоров, магнитофонов и др.)</t>
  </si>
  <si>
    <t>1.9.5. полирование мебели вручную политурами путем многократного нанесения политуры</t>
  </si>
  <si>
    <t>1.9.6. замена зеркал, стекол</t>
  </si>
  <si>
    <t>1.9.7. замена замков</t>
  </si>
  <si>
    <t>врезных</t>
  </si>
  <si>
    <t>накладных</t>
  </si>
  <si>
    <t>1.9.8. замена ручек, защелок, шпингалетов</t>
  </si>
  <si>
    <t>1.9.9. замена рояльных петель</t>
  </si>
  <si>
    <t>1 м</t>
  </si>
  <si>
    <t>1.9.10. монтаж разборной мебели</t>
  </si>
  <si>
    <t>шкафы, секции</t>
  </si>
  <si>
    <t>столы</t>
  </si>
  <si>
    <t>1.9.11. демонтаж разборной мебели</t>
  </si>
  <si>
    <t>1.10. услуги по чистке (ремонту) колодцев</t>
  </si>
  <si>
    <r>
      <t>1 м</t>
    </r>
    <r>
      <rPr>
        <vertAlign val="superscript"/>
        <sz val="12"/>
        <color rgb="FF242424"/>
        <rFont val="Times New Roman"/>
        <family val="1"/>
        <charset val="204"/>
      </rPr>
      <t>3</t>
    </r>
  </si>
  <si>
    <t>Нормы времени на услуги, оказываемые Центрами на платной основе, не вошедшие в таблицы 1, 2</t>
  </si>
  <si>
    <t>Нормы времени на услуги, входящие в перечень социальных услуг, оказываемых негосударственными организациями в форме стационарного социального обслуживания, государственными организациями (их структурными подразделениями), обороты по реализации которых на территории Республики Беларусь освобождаются от налога на добавленную стоимость, утвержденный постановлением Совета Министров Республики Беларусь от 19 февраля 2013 г. N 117</t>
  </si>
  <si>
    <t>Прейскурант цен на оказание социальных услуг, входящих в перечень бесплатных и общедоступных социальных услуг государственных учреждений социального обслуживания с нормами и нормативами их обеспеченности, утвержденный постановлением Совета Министров Республики Беларусь от 27 декабря 2012 г. N 1218</t>
  </si>
  <si>
    <t>Номер по перечню</t>
  </si>
  <si>
    <t>Услуги временного приюта (для жертв торговли людьми, лиц, пострадавших от насилия, террористических актов, техногенных катастроф и стихийных бедствий, лиц из числа детей-сирот и детей, оставшихся без попечения родителей):</t>
  </si>
  <si>
    <t>Стоимость услуг в пределах норм и нормативов, входящих в перечень бесплатных и общедоступных социальных услуг</t>
  </si>
  <si>
    <t>Стоимость услуг превышающих нормы и нормативы, входящих в перечень бесплатных и общедоступных социальных услуг</t>
  </si>
  <si>
    <t>15.1</t>
  </si>
  <si>
    <t>15.2</t>
  </si>
  <si>
    <t>15.3</t>
  </si>
  <si>
    <t>15.4</t>
  </si>
  <si>
    <t>16</t>
  </si>
  <si>
    <t>бесплатно</t>
  </si>
  <si>
    <t>предоставление спального места с комплектом постельного белья</t>
  </si>
  <si>
    <t>обеспечение средствами личной гигиены</t>
  </si>
  <si>
    <t>обеспечение питьем (питьевая вода, чай)</t>
  </si>
  <si>
    <t>обеспечение питанием</t>
  </si>
  <si>
    <t>Консультационно-информационные услуги:</t>
  </si>
  <si>
    <t>16.1</t>
  </si>
  <si>
    <t>консультирование и информирование по вопросам оказания социальных услуг и социальной поддержки</t>
  </si>
  <si>
    <t>16.2</t>
  </si>
  <si>
    <t>содействие в оформлении необходимых документов для реализации права на социальную поддержку и социальное обслуживание</t>
  </si>
  <si>
    <t>16.3</t>
  </si>
  <si>
    <t>содействие в истребовании необходимых документов для реализации права на социальную поддержку и социальное обслуживание</t>
  </si>
  <si>
    <t>предоставление информации по специальным телефонам "горячая линия"</t>
  </si>
  <si>
    <t>16.4</t>
  </si>
  <si>
    <t>16.5</t>
  </si>
  <si>
    <t>проведение информационных бесед</t>
  </si>
  <si>
    <r>
      <t>10 м</t>
    </r>
    <r>
      <rPr>
        <vertAlign val="superscript"/>
        <sz val="8"/>
        <color theme="1"/>
        <rFont val="Arial"/>
        <family val="2"/>
        <charset val="204"/>
      </rPr>
      <t>2</t>
    </r>
  </si>
  <si>
    <r>
      <t>1 м</t>
    </r>
    <r>
      <rPr>
        <vertAlign val="superscript"/>
        <sz val="8"/>
        <color theme="1"/>
        <rFont val="Arial"/>
        <family val="2"/>
        <charset val="204"/>
      </rPr>
      <t>2</t>
    </r>
  </si>
  <si>
    <t>17</t>
  </si>
  <si>
    <t>Социально-бытовые услуги:</t>
  </si>
  <si>
    <t>17.1</t>
  </si>
  <si>
    <t>покупка и доставка на дом продуктов питания и промышленных товаров первой необходимости</t>
  </si>
  <si>
    <t>17.2</t>
  </si>
  <si>
    <t>организация горячего питания на дому:</t>
  </si>
  <si>
    <t>17.2.1</t>
  </si>
  <si>
    <t>доставка на дом горячего питания</t>
  </si>
  <si>
    <t>17.2.2</t>
  </si>
  <si>
    <t>оказание помощи в приготовлении пищи</t>
  </si>
  <si>
    <t>17.2.3</t>
  </si>
  <si>
    <t>приготовление простых блюд</t>
  </si>
  <si>
    <t>17.3</t>
  </si>
  <si>
    <t>доставка овощей из хранилища</t>
  </si>
  <si>
    <t>17.4</t>
  </si>
  <si>
    <t>доставка воды (для проживающих в жилых помещениях без центрального водоснабжения)</t>
  </si>
  <si>
    <t>17.5</t>
  </si>
  <si>
    <t>помощь в растопке печей (для проживающих в жилых помещениях без центрального отопления):</t>
  </si>
  <si>
    <t>17.5.1</t>
  </si>
  <si>
    <t>17.5.2</t>
  </si>
  <si>
    <t>17.5.3</t>
  </si>
  <si>
    <t>доставка топлива из хранилища</t>
  </si>
  <si>
    <t>подготовка печей к растопке</t>
  </si>
  <si>
    <t>растопка печей</t>
  </si>
  <si>
    <t>17.6</t>
  </si>
  <si>
    <t>сдача вещей в стирку, химчистку, ремонт и их доставка на дом</t>
  </si>
  <si>
    <t>17.7</t>
  </si>
  <si>
    <t>уборка жилых помещений:</t>
  </si>
  <si>
    <t>17.7.1</t>
  </si>
  <si>
    <t>помощь в поддержании порядка в жилых помещениях</t>
  </si>
  <si>
    <t>17.7.2</t>
  </si>
  <si>
    <t>протирание пыли с поверхности мебели</t>
  </si>
  <si>
    <t>17.7.3</t>
  </si>
  <si>
    <t>вынос мусора</t>
  </si>
  <si>
    <t>17.7.4</t>
  </si>
  <si>
    <t>подметание пола</t>
  </si>
  <si>
    <t>17.7.5</t>
  </si>
  <si>
    <t>уборка пылесосом мягкой мебели, ковров и напольных покрытий</t>
  </si>
  <si>
    <t>17.7.6</t>
  </si>
  <si>
    <t>чистка прикроватных ковриков и дорожек</t>
  </si>
  <si>
    <t>17.7.7</t>
  </si>
  <si>
    <t>мытье пола</t>
  </si>
  <si>
    <t>17.7.8</t>
  </si>
  <si>
    <t>мытье оконных стекол и оконных переплетов, протирание подоконников, очистка оконных рам от бумаги (проклейка оконных рам бумагой)</t>
  </si>
  <si>
    <t>мытье легкодоступных окон с утеплением/без утепления</t>
  </si>
  <si>
    <t>мытье труднодоступных окон с утеплением/без утепления</t>
  </si>
  <si>
    <t>мытье сильнозагрязненных легкодоступных окон с утеплением/без утепления</t>
  </si>
  <si>
    <t>мытье сильнозагрязненных труднодоступных окон с утеплением/без утепления</t>
  </si>
  <si>
    <t>17.7.9</t>
  </si>
  <si>
    <t>смена штор и гардин</t>
  </si>
  <si>
    <t>17.7.10</t>
  </si>
  <si>
    <t>уборка пыли со стен и потолков</t>
  </si>
  <si>
    <t>17.7.11</t>
  </si>
  <si>
    <t>чистка ванны, умывальника (раковины)</t>
  </si>
  <si>
    <t>17.7.12</t>
  </si>
  <si>
    <t>чистка газовой (электрической) плиты</t>
  </si>
  <si>
    <t>17.7.13</t>
  </si>
  <si>
    <t>мытье посуды</t>
  </si>
  <si>
    <t>17.7.14</t>
  </si>
  <si>
    <t>чистка унитаза</t>
  </si>
  <si>
    <t>17.7.15</t>
  </si>
  <si>
    <t>мытье холодильника</t>
  </si>
  <si>
    <t>с размораживанием</t>
  </si>
  <si>
    <t>без размораживания</t>
  </si>
  <si>
    <t>17.8</t>
  </si>
  <si>
    <t>внесение платы из средств обслуживаемого лица за жилищно-коммунальные услуги, пользование жилым помещением, услуги связи, осуществление иных платежей (оплата товаров, услуг, уплата налогов, штрафов, погашение кредитов)</t>
  </si>
  <si>
    <t>17.9</t>
  </si>
  <si>
    <t>очистка придомовых дорожек от снега в зимний период (для проживающих в жилых домах усадебного типа)</t>
  </si>
  <si>
    <t>17.10</t>
  </si>
  <si>
    <t>уборка придомовой территории с 1 апреля по 31 октября (для проживающих в жилых домах усадебного типа)</t>
  </si>
  <si>
    <t>17.11</t>
  </si>
  <si>
    <t>обеспечение проживания (пребывания) в стандартных условиях *</t>
  </si>
  <si>
    <t>**</t>
  </si>
  <si>
    <t>** - услуги предоставляются в форме стационарного социального обслуживания</t>
  </si>
  <si>
    <t>* - Стандартными условиями проживания (пребывания) предусматриваются:
обеспечение жилым помещением, соответствующим санитарным нормам, правилам, гигиеническим нормативам и иным техническим требованиям, предъявляемым к жилым помещениям;
обеспечение мебелью из расчета одна кровать, одна тумбочка, один стул на одного проживающего, один шкаф, один стол на одно жилое помещение;
обеспечение одеждой, обувью, мягким инвентарем, предметами личной гигиены согласно установленным нормам, за исключением обеспечения одеждой и обувью в центре социальной реабилитации, абилитации инвалидов.</t>
  </si>
  <si>
    <t>17.12</t>
  </si>
  <si>
    <t>оказание помощи в смене нательного белья</t>
  </si>
  <si>
    <t>17.13</t>
  </si>
  <si>
    <t>оказание помощи в одевании, снятии одежды, переодевании</t>
  </si>
  <si>
    <t>17.14</t>
  </si>
  <si>
    <t>оказание помощи в смене (перестилании) постельного белья</t>
  </si>
  <si>
    <t>17.15</t>
  </si>
  <si>
    <t>предоставление рационального питания, в том числе диетического питания по назначению врача</t>
  </si>
  <si>
    <t>17.16</t>
  </si>
  <si>
    <t>оказание помощи в приеме пищи (кормлении)</t>
  </si>
  <si>
    <t>17.17</t>
  </si>
  <si>
    <t>оказание помощи в выполнении санитарно-гигиенических процедур:</t>
  </si>
  <si>
    <t>17.17.1</t>
  </si>
  <si>
    <t>причесывание</t>
  </si>
  <si>
    <t>17.17.2</t>
  </si>
  <si>
    <t>помощь в принятии ванны (душа)</t>
  </si>
  <si>
    <t>17.17.3</t>
  </si>
  <si>
    <t>мытье головы</t>
  </si>
  <si>
    <t>бритье бороды и усов</t>
  </si>
  <si>
    <t>гигиеническая обработка ног и рук (стрижка ногтей)</t>
  </si>
  <si>
    <t>смена подгузника с гигиенической обработкой</t>
  </si>
  <si>
    <t>вынос судна</t>
  </si>
  <si>
    <t>17.18</t>
  </si>
  <si>
    <t>сопровождение ослабленных граждан к месту назначения и обратно</t>
  </si>
  <si>
    <t>17.19</t>
  </si>
  <si>
    <t>обеспечение сохранности вещей и ценностей, принадлежащих гражданам, переданных на хранение</t>
  </si>
  <si>
    <t>17.20</t>
  </si>
  <si>
    <t>услуги по регулярной стирке, сушке, глажению постельного белья, одежды (как нормированной, так и личной)</t>
  </si>
  <si>
    <t>17.21</t>
  </si>
  <si>
    <t>оказание помощи в пользовании телефонной связью, почтовыми услугами (уточнение и набор номера, написание и отправка корреспонденции и другое)</t>
  </si>
  <si>
    <t>1 прогулка до 30 мин</t>
  </si>
  <si>
    <t>17.22</t>
  </si>
  <si>
    <t>организация прогулки на свежем воздухе</t>
  </si>
  <si>
    <t>доставка (обеспечение) лекарственных средств и изделий медицинского назначения</t>
  </si>
  <si>
    <t>17.23</t>
  </si>
  <si>
    <t>17.24</t>
  </si>
  <si>
    <t>дневой присмотр</t>
  </si>
  <si>
    <t>1 час</t>
  </si>
  <si>
    <t>Х</t>
  </si>
  <si>
    <t>18.</t>
  </si>
  <si>
    <t>Социальный патронат:</t>
  </si>
  <si>
    <t>18.1</t>
  </si>
  <si>
    <t>18.2</t>
  </si>
  <si>
    <t>18.3</t>
  </si>
  <si>
    <t>19.</t>
  </si>
  <si>
    <t>Социально-педагогические услуги:</t>
  </si>
  <si>
    <t>19.1</t>
  </si>
  <si>
    <t>организация и проведение занятий по восстановлению и (или) развитию социальных навыков:</t>
  </si>
  <si>
    <t>навыков личной гигиены, ухода за собой</t>
  </si>
  <si>
    <t>19.1.1</t>
  </si>
  <si>
    <t>19.1.2</t>
  </si>
  <si>
    <t>бытовых навыков, навыков пользования бытовой техникой</t>
  </si>
  <si>
    <t>19.1.3</t>
  </si>
  <si>
    <t>коммуникативных навыков</t>
  </si>
  <si>
    <t>19.1.14</t>
  </si>
  <si>
    <t>навыков самостоятельного проживания (обучение правилам поведения в транспорте, на улице, в магазине и других общественных местах, обращению с деньгами и другое)</t>
  </si>
  <si>
    <t>19.2</t>
  </si>
  <si>
    <t>обучение пользованию компьютерной техникой, мобильным телефоном</t>
  </si>
  <si>
    <t>19.3</t>
  </si>
  <si>
    <t>оказание услуг культурно-массового и досугового характера:</t>
  </si>
  <si>
    <t>19.3.1</t>
  </si>
  <si>
    <t>обеспечение книгами, журналами, газетами</t>
  </si>
  <si>
    <t>19.3.2</t>
  </si>
  <si>
    <t>чтение вслух журналов, газет, книг</t>
  </si>
  <si>
    <t>19.3.3</t>
  </si>
  <si>
    <t>19.3.4</t>
  </si>
  <si>
    <t>обеспечение работы кружков по интересам</t>
  </si>
  <si>
    <t>обеспечение работы клубов по интересам</t>
  </si>
  <si>
    <t>19.3.5</t>
  </si>
  <si>
    <t>организация и проведение культурно-массовых мероприятий</t>
  </si>
  <si>
    <t>19.4</t>
  </si>
  <si>
    <t>20.</t>
  </si>
  <si>
    <t>Социально-посреднические услуги:</t>
  </si>
  <si>
    <t>20.1</t>
  </si>
  <si>
    <t>содействие в восстановлении и поддержании родственных связей</t>
  </si>
  <si>
    <t>20.2</t>
  </si>
  <si>
    <t>20.3</t>
  </si>
  <si>
    <t>содействие в восстановлении (замене) документов, удостоверяющих личность и подтверждающих право на льготы</t>
  </si>
  <si>
    <t>содействие в получении:</t>
  </si>
  <si>
    <t>20.3.1</t>
  </si>
  <si>
    <t>социальных услуг, предоставляемых организациями, оказывающими социальные услуги</t>
  </si>
  <si>
    <t>услуг, предоставляемых организациями культуры, физической культуры и спорта, дополнительного образования, торговли, бытового обслуживания, связи и другими организациями</t>
  </si>
  <si>
    <t>20.3.2</t>
  </si>
  <si>
    <t>20.4</t>
  </si>
  <si>
    <t>содействие в доставке и обратно в учреждения социального обслуживания</t>
  </si>
  <si>
    <t>20.5</t>
  </si>
  <si>
    <t>20.6</t>
  </si>
  <si>
    <t>сопровождение в государственные организации здравоохранения</t>
  </si>
  <si>
    <t>содействие в заготовке:</t>
  </si>
  <si>
    <t>20.6.1</t>
  </si>
  <si>
    <t>20.6.2</t>
  </si>
  <si>
    <t>овощей на зиму</t>
  </si>
  <si>
    <t>топлива (для проживающих в жилых помещениях без центрального отопления)</t>
  </si>
  <si>
    <t>содействие в организации (организация) ритуальных услуг</t>
  </si>
  <si>
    <t>20.7</t>
  </si>
  <si>
    <t>содействие в организации получения медицинской помощи:</t>
  </si>
  <si>
    <t>20.8.1</t>
  </si>
  <si>
    <t>20.9</t>
  </si>
  <si>
    <t>20.8.2</t>
  </si>
  <si>
    <t>услуги переводчика жестового языка (для инвалидов по слуху)</t>
  </si>
  <si>
    <t>Стоимость</t>
  </si>
  <si>
    <t>НДС</t>
  </si>
  <si>
    <r>
      <t>(</t>
    </r>
    <r>
      <rPr>
        <b/>
        <sz val="12"/>
        <color theme="1"/>
        <rFont val="Times New Roman"/>
        <family val="1"/>
        <charset val="204"/>
      </rPr>
      <t>не входящие</t>
    </r>
    <r>
      <rPr>
        <sz val="12"/>
        <color theme="1"/>
        <rFont val="Times New Roman"/>
        <family val="1"/>
        <charset val="204"/>
      </rPr>
      <t xml:space="preserve"> в перечень бесплатных и общедоступных социальных услуг)</t>
    </r>
  </si>
  <si>
    <t>посадка картофеля</t>
  </si>
  <si>
    <t>прополка с рыхлением картофеля после междурядной обработки</t>
  </si>
  <si>
    <t>прополка с рыхлением и окучиванием картофеля без междурядной обработки</t>
  </si>
  <si>
    <t>вскапывание почвы вручную на глубину</t>
  </si>
  <si>
    <t>разравнивание вскопанной почвы</t>
  </si>
  <si>
    <t>устройство гряд</t>
  </si>
  <si>
    <t>19.5. обучение лиц, осуществляющих уход за нетрудоспособными гражданами, навыкам ухода</t>
  </si>
  <si>
    <t>20.8</t>
  </si>
  <si>
    <t>21</t>
  </si>
  <si>
    <t>Социально-психологические услуги:</t>
  </si>
  <si>
    <t>21.1</t>
  </si>
  <si>
    <t>психологическое консультирование</t>
  </si>
  <si>
    <t>21.2</t>
  </si>
  <si>
    <t>психологическая коррекция</t>
  </si>
  <si>
    <t>21.3</t>
  </si>
  <si>
    <t>психологическая профилактика</t>
  </si>
  <si>
    <t>21.4</t>
  </si>
  <si>
    <t>психологическое просвещение</t>
  </si>
  <si>
    <t>21.5</t>
  </si>
  <si>
    <t>психологическая помощь с использованием средств электросвязи с учетом специфики учреждения</t>
  </si>
  <si>
    <t>22</t>
  </si>
  <si>
    <t>Социально-реабилитационные услуги:</t>
  </si>
  <si>
    <t>22.1</t>
  </si>
  <si>
    <t>22.2</t>
  </si>
  <si>
    <t>22.3</t>
  </si>
  <si>
    <t>22.4</t>
  </si>
  <si>
    <t>22.5</t>
  </si>
  <si>
    <t>22.6</t>
  </si>
  <si>
    <t>22.7</t>
  </si>
  <si>
    <t>содействие в выполнении реабилитационных мероприятий</t>
  </si>
  <si>
    <t>помощь в обеспечении техническими средствами социальной реабилитации, включенными в Государственный реестр (перечень) технических средств социальной реабилитации</t>
  </si>
  <si>
    <t>обучение пользованию техническими средствами социальной реабилитации</t>
  </si>
  <si>
    <t>проведение мероприятий по развитию доступных трудовых навыков (для молодых инвалидов с особенностями психофизического развития)</t>
  </si>
  <si>
    <t>помощь в подборе и выдача технических средств социальной реабилитации во временное пользование</t>
  </si>
  <si>
    <t>оказание помощи в выполнении назначений, рекомендаций медицинского работника</t>
  </si>
  <si>
    <t>содействие в организации деятельности групп взаимопомощи и самопомощи</t>
  </si>
  <si>
    <t>23.</t>
  </si>
  <si>
    <t>Услуги почасового ухода за малолетними детьми (до 3 лет) и детьми-инвалидами (услуги няни) - для семей, в которых родилось двое и более детей одновременно, и семей, воспитывающих детей-инвалидов:</t>
  </si>
  <si>
    <t>23.1</t>
  </si>
  <si>
    <t>23.2</t>
  </si>
  <si>
    <t>23.3</t>
  </si>
  <si>
    <t>23.4</t>
  </si>
  <si>
    <t>оказание помощи в уходе за ребенком-инвалидом семьям, воспитывающим ребенка-инвалида (детей-инвалидов)</t>
  </si>
  <si>
    <t>оказание помощи в уходе за детьми семьям, воспитывающим двоих детей, родившихся одновременно</t>
  </si>
  <si>
    <t>оказание помощи в уходе за детьми семьям, воспитывающим троих и более детей, родившихся одновременно</t>
  </si>
  <si>
    <t>кратковременное освобождение родителей от ухода за ребенком (детьми) для семей, воспитывающих двоих и более детей, родившихся одновременно, детей-инвалидов</t>
  </si>
  <si>
    <t>23.5</t>
  </si>
  <si>
    <t>оказание помощи в уходе за ребенком (детьми) семьям, в которых оба родителя - мать (мачеха), отец (отчим) - либо родитель в неполной семье являются инвалидами I или II группы</t>
  </si>
  <si>
    <t>24.</t>
  </si>
  <si>
    <t>Услуги сиделки</t>
  </si>
  <si>
    <t>25.</t>
  </si>
  <si>
    <t>Услуги сопровождаемого проживания для лиц из числа детей-сирот и детей, оставшихся без попечения родителей</t>
  </si>
  <si>
    <t>25-1.</t>
  </si>
  <si>
    <t>при необходимости до достижения лицами возраста 23 лет</t>
  </si>
  <si>
    <t>Услуги персонального ассистента:</t>
  </si>
  <si>
    <t xml:space="preserve">цен (тарифов) на оказание услуг </t>
  </si>
  <si>
    <t>Территориальным центром социального обслуживания населения Лепельского района</t>
  </si>
  <si>
    <r>
      <rPr>
        <b/>
        <sz val="12"/>
        <color theme="1"/>
        <rFont val="Times New Roman"/>
        <family val="1"/>
        <charset val="204"/>
      </rPr>
      <t>не входящие</t>
    </r>
    <r>
      <rPr>
        <sz val="12"/>
        <color theme="1"/>
        <rFont val="Times New Roman"/>
        <family val="1"/>
        <charset val="204"/>
      </rPr>
      <t xml:space="preserve"> в перечень бесплатных и общедоступных социальных услуг</t>
    </r>
  </si>
  <si>
    <t>в форме нестационарного обслуживания</t>
  </si>
  <si>
    <t>гражданам находящимся в трудной жизненной ситуации (независимо от наличия трудоспособных родственников, обязанных по закону содержать инвалида): инвалидам I и II группы; детям-инвалидам в возрасте до 18 лет</t>
  </si>
  <si>
    <t>нетрудоспособным гражданам: одиноким инвалидам I и II группы; детям-инвалидам в возрасте до 18 лет</t>
  </si>
  <si>
    <t>нетрудоспособным гражданам: инвалидам I и II группы (проживающих совместно с трудоспособными родственниками, обязанными по закону их содержать)</t>
  </si>
  <si>
    <t>в форме срочного социального обслуживания</t>
  </si>
  <si>
    <t>до 20 часов в месяц</t>
  </si>
  <si>
    <t>от 40 до 60 часов в месяц</t>
  </si>
  <si>
    <t>без оплаты согласно инструкции 11 от 26.01.2013, в ред. 86 от 08.12.2022</t>
  </si>
  <si>
    <t>в форме обслуживания на дому на условиях полной оплаты</t>
  </si>
  <si>
    <t>в форме обслуживания на дому на условиях частичной оплаты (60% тарифа)</t>
  </si>
  <si>
    <t>Мытье отопительных батарей</t>
  </si>
  <si>
    <t>Уход за комнатными растениями (в горшках)</t>
  </si>
  <si>
    <t>Крепление марли, сетки на окна кнопками</t>
  </si>
  <si>
    <t>1 м2</t>
  </si>
  <si>
    <t>Мытье противомоскитной сетки на окнах</t>
  </si>
  <si>
    <t>Разогрев пищи:</t>
  </si>
  <si>
    <t>на газовой и электроплите</t>
  </si>
  <si>
    <t>в СВЧ печи</t>
  </si>
  <si>
    <t>Стоимость нормо-часа 12,75 рублей</t>
  </si>
  <si>
    <t>Экономист                                          И.С. Михно</t>
  </si>
  <si>
    <t>Экономист                                          И.С.Михно</t>
  </si>
  <si>
    <t>Экономист                                         И.С. Михно</t>
  </si>
  <si>
    <t>(согласно Решению Лепельского районного исполнительного комитета от 07.05.2024г. №568)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</si>
</sst>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23" x14ac:knownFonts="1">
    <font>
      <sz val="11"/>
      <color theme="1"/>
      <name val="Calibri"/>
      <family val="2"/>
      <charset val="204"/>
      <scheme val="minor"/>
    </font>
    <font>
      <sz val="11"/>
      <color theme="1"/>
      <name val="Calibri"/>
      <family val="2"/>
      <charset val="204"/>
      <scheme val="minor"/>
    </font>
    <font>
      <b/>
      <i/>
      <sz val="12"/>
      <color rgb="FFFF0000"/>
      <name val="Calibri"/>
      <family val="2"/>
      <charset val="204"/>
      <scheme val="minor"/>
    </font>
    <font>
      <sz val="12"/>
      <color rgb="FF242424"/>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sz val="10"/>
      <color theme="1"/>
      <name val="Arial"/>
      <family val="2"/>
      <charset val="204"/>
    </font>
    <font>
      <sz val="9"/>
      <color rgb="FF242424"/>
      <name val="Times New Roman"/>
      <family val="1"/>
      <charset val="204"/>
    </font>
    <font>
      <vertAlign val="superscript"/>
      <sz val="12"/>
      <color rgb="FF242424"/>
      <name val="Times New Roman"/>
      <family val="1"/>
      <charset val="204"/>
    </font>
    <font>
      <sz val="15"/>
      <color rgb="FF242424"/>
      <name val="Times New Roman"/>
      <family val="1"/>
      <charset val="204"/>
    </font>
    <font>
      <sz val="8"/>
      <color theme="1"/>
      <name val="Calibri"/>
      <family val="2"/>
      <charset val="204"/>
      <scheme val="minor"/>
    </font>
    <font>
      <sz val="8"/>
      <color theme="1"/>
      <name val="Arial"/>
      <family val="2"/>
      <charset val="204"/>
    </font>
    <font>
      <vertAlign val="superscript"/>
      <sz val="8"/>
      <color theme="1"/>
      <name val="Arial"/>
      <family val="2"/>
      <charset val="204"/>
    </font>
    <font>
      <sz val="7"/>
      <color theme="1"/>
      <name val="Calibri"/>
      <family val="2"/>
      <charset val="204"/>
      <scheme val="minor"/>
    </font>
    <font>
      <sz val="7"/>
      <color theme="1"/>
      <name val="Arial"/>
      <family val="2"/>
      <charset val="204"/>
    </font>
    <font>
      <b/>
      <sz val="10"/>
      <color theme="1"/>
      <name val="Arial"/>
      <family val="2"/>
      <charset val="204"/>
    </font>
    <font>
      <sz val="14"/>
      <color theme="1"/>
      <name val="Times New Roman"/>
      <family val="1"/>
      <charset val="204"/>
    </font>
    <font>
      <sz val="11"/>
      <color theme="1"/>
      <name val="Times New Roman"/>
      <family val="1"/>
      <charset val="204"/>
    </font>
    <font>
      <b/>
      <sz val="11"/>
      <color theme="1"/>
      <name val="Times New Roman"/>
      <family val="1"/>
      <charset val="204"/>
    </font>
    <font>
      <sz val="15"/>
      <name val="Times New Roman"/>
      <family val="1"/>
      <charset val="204"/>
    </font>
    <font>
      <sz val="6"/>
      <color theme="1"/>
      <name val="Arial"/>
      <family val="2"/>
      <charset val="204"/>
    </font>
    <font>
      <sz val="12"/>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8" tint="0.59999389629810485"/>
        <bgColor indexed="64"/>
      </patternFill>
    </fill>
  </fills>
  <borders count="7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s>
  <cellStyleXfs count="2">
    <xf numFmtId="0" fontId="0" fillId="0" borderId="0"/>
    <xf numFmtId="43" fontId="1" fillId="0" borderId="0" applyFont="0" applyFill="0" applyBorder="0" applyAlignment="0" applyProtection="0"/>
  </cellStyleXfs>
  <cellXfs count="302">
    <xf numFmtId="0" fontId="0" fillId="0" borderId="0" xfId="0"/>
    <xf numFmtId="0" fontId="0" fillId="0" borderId="0" xfId="0"/>
    <xf numFmtId="43" fontId="2" fillId="0" borderId="1" xfId="1" applyNumberFormat="1" applyFont="1" applyBorder="1"/>
    <xf numFmtId="0" fontId="1" fillId="0" borderId="0" xfId="0" applyFont="1"/>
    <xf numFmtId="0" fontId="3" fillId="0" borderId="17" xfId="0" applyFont="1" applyBorder="1"/>
    <xf numFmtId="2" fontId="4" fillId="0" borderId="18" xfId="0" applyNumberFormat="1" applyFont="1" applyBorder="1" applyAlignment="1">
      <alignment horizontal="center" vertical="center"/>
    </xf>
    <xf numFmtId="43" fontId="4" fillId="0" borderId="18" xfId="1" applyNumberFormat="1" applyFont="1" applyBorder="1" applyAlignment="1">
      <alignment horizontal="center" vertical="center"/>
    </xf>
    <xf numFmtId="43" fontId="4" fillId="0" borderId="19" xfId="1" applyNumberFormat="1" applyFont="1" applyBorder="1" applyAlignment="1">
      <alignment horizontal="center" vertical="center"/>
    </xf>
    <xf numFmtId="2" fontId="4" fillId="0" borderId="17" xfId="0" applyNumberFormat="1" applyFont="1" applyBorder="1" applyAlignment="1">
      <alignment horizontal="center" vertical="center"/>
    </xf>
    <xf numFmtId="43" fontId="4" fillId="0" borderId="17" xfId="1" applyNumberFormat="1" applyFont="1" applyBorder="1" applyAlignment="1">
      <alignment horizontal="center" vertical="center"/>
    </xf>
    <xf numFmtId="43" fontId="4" fillId="0" borderId="20" xfId="1" applyNumberFormat="1" applyFont="1" applyBorder="1" applyAlignment="1">
      <alignment horizontal="center" vertical="center"/>
    </xf>
    <xf numFmtId="0" fontId="4" fillId="0" borderId="0" xfId="0" applyFont="1" applyFill="1" applyBorder="1" applyAlignment="1">
      <alignment horizontal="centerContinuous" vertical="center" wrapText="1"/>
    </xf>
    <xf numFmtId="0" fontId="4" fillId="0" borderId="0" xfId="0" applyFont="1" applyBorder="1" applyAlignment="1">
      <alignment horizontal="centerContinuous"/>
    </xf>
    <xf numFmtId="0" fontId="3" fillId="0" borderId="26" xfId="0" applyFont="1" applyBorder="1" applyAlignment="1">
      <alignment wrapText="1"/>
    </xf>
    <xf numFmtId="0" fontId="4" fillId="0" borderId="26" xfId="0" applyFont="1" applyBorder="1" applyAlignment="1">
      <alignment horizontal="center" vertical="center" wrapText="1"/>
    </xf>
    <xf numFmtId="2" fontId="4" fillId="0" borderId="26" xfId="0" applyNumberFormat="1" applyFont="1" applyBorder="1" applyAlignment="1">
      <alignment horizontal="center" vertical="center"/>
    </xf>
    <xf numFmtId="43" fontId="4" fillId="0" borderId="26" xfId="1" applyNumberFormat="1" applyFont="1" applyBorder="1" applyAlignment="1">
      <alignment horizontal="center" vertical="center"/>
    </xf>
    <xf numFmtId="43" fontId="4" fillId="0" borderId="27" xfId="1" applyNumberFormat="1" applyFont="1" applyBorder="1" applyAlignment="1">
      <alignment horizontal="center" vertical="center"/>
    </xf>
    <xf numFmtId="0" fontId="3" fillId="0" borderId="21" xfId="0" applyFont="1" applyBorder="1"/>
    <xf numFmtId="2" fontId="4" fillId="0" borderId="21" xfId="0" applyNumberFormat="1" applyFont="1" applyBorder="1" applyAlignment="1">
      <alignment horizontal="center" vertical="center"/>
    </xf>
    <xf numFmtId="43" fontId="4" fillId="0" borderId="21" xfId="1" applyNumberFormat="1" applyFont="1" applyBorder="1" applyAlignment="1">
      <alignment horizontal="center" vertical="center"/>
    </xf>
    <xf numFmtId="43" fontId="4" fillId="0" borderId="22" xfId="1" applyNumberFormat="1" applyFont="1" applyBorder="1" applyAlignment="1">
      <alignment horizontal="center" vertical="center"/>
    </xf>
    <xf numFmtId="0" fontId="3" fillId="0" borderId="28" xfId="0" applyFont="1" applyBorder="1"/>
    <xf numFmtId="2" fontId="4" fillId="0" borderId="28" xfId="0" applyNumberFormat="1" applyFont="1" applyBorder="1" applyAlignment="1">
      <alignment horizontal="center" vertical="center"/>
    </xf>
    <xf numFmtId="43" fontId="4" fillId="0" borderId="28" xfId="1" applyNumberFormat="1" applyFont="1" applyBorder="1" applyAlignment="1">
      <alignment horizontal="center" vertical="center"/>
    </xf>
    <xf numFmtId="43" fontId="4" fillId="0" borderId="29" xfId="1" applyNumberFormat="1" applyFont="1" applyBorder="1" applyAlignment="1">
      <alignment horizontal="center" vertical="center"/>
    </xf>
    <xf numFmtId="0" fontId="3" fillId="0" borderId="18" xfId="0" applyFont="1" applyBorder="1"/>
    <xf numFmtId="0" fontId="5" fillId="0" borderId="0" xfId="0" applyFont="1"/>
    <xf numFmtId="0" fontId="5" fillId="0" borderId="0" xfId="0" applyFont="1" applyAlignment="1">
      <alignment horizontal="left"/>
    </xf>
    <xf numFmtId="0" fontId="4" fillId="0" borderId="0" xfId="0" applyFont="1"/>
    <xf numFmtId="0" fontId="6" fillId="0" borderId="13" xfId="0" applyFont="1" applyBorder="1" applyAlignment="1"/>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2" fontId="4" fillId="0" borderId="0" xfId="0" applyNumberFormat="1" applyFont="1" applyBorder="1" applyAlignment="1">
      <alignment horizontal="center" vertical="center"/>
    </xf>
    <xf numFmtId="43" fontId="4" fillId="0" borderId="0" xfId="1" applyNumberFormat="1" applyFont="1" applyBorder="1" applyAlignment="1">
      <alignment horizontal="center" vertical="center"/>
    </xf>
    <xf numFmtId="0" fontId="3" fillId="0" borderId="30" xfId="0" applyFont="1" applyBorder="1"/>
    <xf numFmtId="43" fontId="4" fillId="0" borderId="31" xfId="1" applyNumberFormat="1" applyFont="1" applyBorder="1" applyAlignment="1">
      <alignment horizontal="center" vertical="center"/>
    </xf>
    <xf numFmtId="2" fontId="4" fillId="0" borderId="30" xfId="0" applyNumberFormat="1" applyFont="1" applyBorder="1" applyAlignment="1">
      <alignment horizontal="center" vertical="center"/>
    </xf>
    <xf numFmtId="43" fontId="4" fillId="0" borderId="30" xfId="1" applyNumberFormat="1" applyFont="1" applyBorder="1" applyAlignment="1">
      <alignment horizontal="center" vertical="center"/>
    </xf>
    <xf numFmtId="43" fontId="4" fillId="0" borderId="32" xfId="1" applyNumberFormat="1" applyFont="1" applyBorder="1" applyAlignment="1">
      <alignment horizontal="center" vertical="center"/>
    </xf>
    <xf numFmtId="0" fontId="4" fillId="0" borderId="37" xfId="0" applyFont="1" applyBorder="1" applyAlignment="1">
      <alignment horizontal="center" vertical="center"/>
    </xf>
    <xf numFmtId="0" fontId="3" fillId="0" borderId="38" xfId="0" applyFont="1" applyBorder="1"/>
    <xf numFmtId="0" fontId="4" fillId="0" borderId="38" xfId="0" applyFont="1" applyBorder="1" applyAlignment="1">
      <alignment horizontal="center" vertical="center" wrapText="1"/>
    </xf>
    <xf numFmtId="2" fontId="4" fillId="0" borderId="38" xfId="0" applyNumberFormat="1" applyFont="1" applyBorder="1" applyAlignment="1">
      <alignment horizontal="center" vertical="center"/>
    </xf>
    <xf numFmtId="43" fontId="4" fillId="0" borderId="38" xfId="1" applyNumberFormat="1" applyFont="1" applyBorder="1" applyAlignment="1">
      <alignment horizontal="center" vertical="center"/>
    </xf>
    <xf numFmtId="43" fontId="4" fillId="0" borderId="39" xfId="1" applyNumberFormat="1" applyFont="1" applyBorder="1" applyAlignment="1">
      <alignment horizontal="center" vertical="center"/>
    </xf>
    <xf numFmtId="43" fontId="4" fillId="0" borderId="41" xfId="1" applyNumberFormat="1" applyFont="1" applyBorder="1" applyAlignment="1">
      <alignment horizontal="center" vertical="center"/>
    </xf>
    <xf numFmtId="0" fontId="0" fillId="0" borderId="0" xfId="0" applyAlignment="1">
      <alignment horizontal="centerContinuous" vertical="top"/>
    </xf>
    <xf numFmtId="0" fontId="0" fillId="0" borderId="0" xfId="0" applyAlignment="1">
      <alignment horizontal="centerContinuous" vertical="top" wrapText="1"/>
    </xf>
    <xf numFmtId="0" fontId="0" fillId="0" borderId="0" xfId="0" applyFont="1" applyFill="1" applyBorder="1" applyAlignment="1">
      <alignment vertical="center" wrapText="1"/>
    </xf>
    <xf numFmtId="0" fontId="7" fillId="0" borderId="9" xfId="0" applyFont="1" applyBorder="1" applyAlignment="1">
      <alignment horizontal="center" vertical="center" wrapText="1"/>
    </xf>
    <xf numFmtId="0" fontId="7" fillId="0" borderId="43" xfId="0" applyFont="1" applyBorder="1" applyAlignment="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5" xfId="0" applyFont="1" applyFill="1" applyBorder="1" applyAlignment="1">
      <alignment horizontal="left" vertical="center" wrapText="1"/>
    </xf>
    <xf numFmtId="0" fontId="10" fillId="0" borderId="0" xfId="0" applyFont="1"/>
    <xf numFmtId="0" fontId="0" fillId="0" borderId="17" xfId="0" applyBorder="1"/>
    <xf numFmtId="49" fontId="7" fillId="0" borderId="1"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20" xfId="0" applyFont="1" applyBorder="1" applyAlignment="1">
      <alignment horizontal="center" vertical="center" wrapText="1"/>
    </xf>
    <xf numFmtId="0" fontId="11" fillId="0" borderId="0" xfId="0" applyFont="1"/>
    <xf numFmtId="0" fontId="12" fillId="0" borderId="43"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0" xfId="0" applyFont="1"/>
    <xf numFmtId="0" fontId="15" fillId="0" borderId="18" xfId="0" applyFont="1" applyBorder="1" applyAlignment="1">
      <alignment vertical="center" wrapText="1"/>
    </xf>
    <xf numFmtId="0" fontId="15" fillId="0" borderId="21" xfId="0" applyFont="1" applyBorder="1" applyAlignment="1">
      <alignment vertical="center" wrapText="1"/>
    </xf>
    <xf numFmtId="0" fontId="15" fillId="0" borderId="2" xfId="0" applyFont="1" applyBorder="1" applyAlignment="1">
      <alignment vertical="center" wrapText="1"/>
    </xf>
    <xf numFmtId="0" fontId="15" fillId="0" borderId="15" xfId="0" applyFont="1" applyBorder="1" applyAlignment="1">
      <alignment vertical="center" wrapText="1"/>
    </xf>
    <xf numFmtId="2" fontId="7" fillId="0" borderId="17" xfId="0" applyNumberFormat="1" applyFont="1" applyBorder="1" applyAlignment="1">
      <alignment horizontal="center" vertical="center" wrapText="1"/>
    </xf>
    <xf numFmtId="2" fontId="7" fillId="0" borderId="18"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20" xfId="0" applyNumberFormat="1" applyFont="1" applyBorder="1" applyAlignment="1">
      <alignment horizontal="center" vertical="center" wrapText="1"/>
    </xf>
    <xf numFmtId="0" fontId="15" fillId="0" borderId="30" xfId="0" applyFont="1" applyBorder="1" applyAlignment="1">
      <alignment vertical="center" wrapText="1"/>
    </xf>
    <xf numFmtId="2" fontId="7" fillId="0" borderId="30" xfId="0" applyNumberFormat="1" applyFont="1" applyBorder="1" applyAlignment="1">
      <alignment horizontal="center" vertical="center" wrapText="1"/>
    </xf>
    <xf numFmtId="2" fontId="7" fillId="0" borderId="32" xfId="0" applyNumberFormat="1" applyFont="1" applyBorder="1" applyAlignment="1">
      <alignment horizontal="center" vertical="center" wrapText="1"/>
    </xf>
    <xf numFmtId="0" fontId="11" fillId="0" borderId="17" xfId="0" applyFont="1" applyBorder="1" applyAlignment="1">
      <alignment vertical="center" wrapText="1"/>
    </xf>
    <xf numFmtId="49" fontId="7" fillId="0" borderId="0" xfId="0" applyNumberFormat="1" applyFont="1" applyAlignment="1">
      <alignment horizontal="center" vertical="center"/>
    </xf>
    <xf numFmtId="49" fontId="7" fillId="3" borderId="1" xfId="0" applyNumberFormat="1" applyFont="1" applyFill="1" applyBorder="1" applyAlignment="1">
      <alignment horizontal="center" vertical="center"/>
    </xf>
    <xf numFmtId="49" fontId="7" fillId="0" borderId="33" xfId="0" applyNumberFormat="1" applyFont="1" applyBorder="1" applyAlignment="1">
      <alignment horizontal="center" vertical="center"/>
    </xf>
    <xf numFmtId="49" fontId="7" fillId="0" borderId="34" xfId="0" applyNumberFormat="1" applyFont="1" applyBorder="1" applyAlignment="1">
      <alignment horizontal="center" vertical="center"/>
    </xf>
    <xf numFmtId="49" fontId="7" fillId="0" borderId="35" xfId="0" applyNumberFormat="1" applyFont="1" applyBorder="1" applyAlignment="1">
      <alignment horizontal="center" vertical="center"/>
    </xf>
    <xf numFmtId="49" fontId="7" fillId="3" borderId="4" xfId="0" applyNumberFormat="1" applyFont="1" applyFill="1" applyBorder="1" applyAlignment="1">
      <alignment horizontal="center" vertical="center"/>
    </xf>
    <xf numFmtId="0" fontId="12" fillId="0" borderId="30" xfId="0" applyFont="1" applyBorder="1" applyAlignment="1">
      <alignment vertical="center" wrapText="1"/>
    </xf>
    <xf numFmtId="49" fontId="16" fillId="0" borderId="37" xfId="0" applyNumberFormat="1" applyFont="1" applyBorder="1" applyAlignment="1">
      <alignment horizontal="center" vertical="center"/>
    </xf>
    <xf numFmtId="49" fontId="16" fillId="3" borderId="37" xfId="0" applyNumberFormat="1" applyFont="1" applyFill="1" applyBorder="1" applyAlignment="1">
      <alignment horizontal="center" vertical="center"/>
    </xf>
    <xf numFmtId="0" fontId="0" fillId="0" borderId="0" xfId="0" applyAlignment="1"/>
    <xf numFmtId="0" fontId="17" fillId="0" borderId="0" xfId="0" applyFont="1" applyAlignment="1">
      <alignment horizontal="left"/>
    </xf>
    <xf numFmtId="0" fontId="7" fillId="0" borderId="59" xfId="0" applyFont="1" applyBorder="1" applyAlignment="1">
      <alignment vertical="center" wrapText="1"/>
    </xf>
    <xf numFmtId="2" fontId="7" fillId="0" borderId="31" xfId="0" applyNumberFormat="1" applyFont="1" applyBorder="1" applyAlignment="1">
      <alignment horizontal="center" vertical="center" wrapText="1"/>
    </xf>
    <xf numFmtId="2" fontId="7" fillId="0" borderId="59" xfId="0" applyNumberFormat="1" applyFont="1" applyBorder="1" applyAlignment="1">
      <alignment horizontal="center" vertical="center" wrapText="1"/>
    </xf>
    <xf numFmtId="2" fontId="7" fillId="0" borderId="59" xfId="0" applyNumberFormat="1" applyFont="1" applyBorder="1" applyAlignment="1">
      <alignment horizontal="left" vertical="center" wrapText="1"/>
    </xf>
    <xf numFmtId="0" fontId="7" fillId="0" borderId="57" xfId="0" applyFont="1" applyBorder="1" applyAlignment="1">
      <alignment horizontal="left" vertical="center"/>
    </xf>
    <xf numFmtId="0" fontId="8" fillId="2" borderId="52"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48" xfId="0" applyFont="1" applyFill="1" applyBorder="1" applyAlignment="1">
      <alignment horizontal="center" vertical="center" wrapText="1"/>
    </xf>
    <xf numFmtId="2" fontId="0" fillId="0" borderId="0" xfId="0" applyNumberFormat="1"/>
    <xf numFmtId="2" fontId="0" fillId="0" borderId="17" xfId="0" applyNumberFormat="1" applyBorder="1"/>
    <xf numFmtId="0" fontId="4" fillId="0" borderId="0" xfId="0" applyFont="1" applyAlignment="1"/>
    <xf numFmtId="0" fontId="18" fillId="0" borderId="0" xfId="0" applyFont="1"/>
    <xf numFmtId="0" fontId="19" fillId="0" borderId="17" xfId="0" applyFont="1" applyBorder="1"/>
    <xf numFmtId="9" fontId="18" fillId="0" borderId="0" xfId="0" applyNumberFormat="1" applyFont="1" applyAlignment="1">
      <alignment horizontal="center"/>
    </xf>
    <xf numFmtId="0" fontId="19" fillId="0" borderId="0" xfId="0" applyFont="1" applyBorder="1"/>
    <xf numFmtId="0" fontId="18" fillId="0" borderId="0" xfId="0" applyFont="1" applyAlignment="1">
      <alignment horizontal="center"/>
    </xf>
    <xf numFmtId="0" fontId="4" fillId="0" borderId="63" xfId="0" applyFont="1" applyBorder="1" applyAlignment="1">
      <alignment horizontal="center" vertical="center"/>
    </xf>
    <xf numFmtId="0" fontId="3" fillId="2" borderId="17" xfId="0" applyFont="1" applyFill="1" applyBorder="1" applyAlignment="1">
      <alignment horizontal="left" vertical="center" wrapText="1"/>
    </xf>
    <xf numFmtId="0" fontId="3" fillId="2" borderId="17" xfId="0" applyFont="1" applyFill="1" applyBorder="1" applyAlignment="1">
      <alignment horizontal="center" vertical="center" wrapText="1"/>
    </xf>
    <xf numFmtId="2" fontId="4" fillId="0" borderId="17" xfId="0" applyNumberFormat="1" applyFont="1" applyBorder="1"/>
    <xf numFmtId="2" fontId="4" fillId="0" borderId="17" xfId="0" applyNumberFormat="1" applyFont="1" applyBorder="1" applyAlignment="1">
      <alignment horizontal="center"/>
    </xf>
    <xf numFmtId="0" fontId="4" fillId="0" borderId="11" xfId="0" applyFont="1" applyBorder="1" applyAlignment="1">
      <alignment horizontal="center" vertical="center"/>
    </xf>
    <xf numFmtId="0" fontId="4" fillId="0" borderId="64" xfId="0" applyFont="1" applyBorder="1" applyAlignment="1">
      <alignment horizontal="center" vertical="center"/>
    </xf>
    <xf numFmtId="0" fontId="3" fillId="2" borderId="18" xfId="0" applyFont="1" applyFill="1" applyBorder="1" applyAlignment="1">
      <alignment horizontal="left" vertical="center" wrapText="1"/>
    </xf>
    <xf numFmtId="0" fontId="3" fillId="2" borderId="18" xfId="0" applyFont="1" applyFill="1" applyBorder="1" applyAlignment="1">
      <alignment horizontal="center" vertical="center" wrapText="1"/>
    </xf>
    <xf numFmtId="2" fontId="4" fillId="0" borderId="18" xfId="0" applyNumberFormat="1" applyFont="1" applyBorder="1"/>
    <xf numFmtId="2" fontId="4" fillId="0" borderId="18" xfId="0" applyNumberFormat="1" applyFont="1" applyBorder="1" applyAlignment="1">
      <alignment horizontal="center"/>
    </xf>
    <xf numFmtId="2" fontId="5" fillId="0" borderId="19" xfId="0" applyNumberFormat="1" applyFont="1" applyBorder="1"/>
    <xf numFmtId="2" fontId="5" fillId="0" borderId="20" xfId="0" applyNumberFormat="1" applyFont="1" applyBorder="1"/>
    <xf numFmtId="0" fontId="3" fillId="2" borderId="21" xfId="0" applyFont="1" applyFill="1" applyBorder="1" applyAlignment="1">
      <alignment horizontal="center" vertical="center" wrapText="1"/>
    </xf>
    <xf numFmtId="2" fontId="4" fillId="0" borderId="21" xfId="0" applyNumberFormat="1" applyFont="1" applyBorder="1"/>
    <xf numFmtId="2" fontId="4" fillId="0" borderId="21" xfId="0" applyNumberFormat="1" applyFont="1" applyBorder="1" applyAlignment="1">
      <alignment horizontal="center"/>
    </xf>
    <xf numFmtId="2" fontId="5" fillId="0" borderId="22" xfId="0" applyNumberFormat="1" applyFont="1" applyBorder="1"/>
    <xf numFmtId="0" fontId="7" fillId="0" borderId="17" xfId="0" applyFont="1" applyBorder="1" applyAlignment="1">
      <alignment vertical="center" wrapText="1"/>
    </xf>
    <xf numFmtId="0" fontId="12" fillId="0" borderId="17" xfId="0" applyFont="1" applyBorder="1" applyAlignment="1">
      <alignment horizontal="center" vertical="center" wrapText="1"/>
    </xf>
    <xf numFmtId="0" fontId="7" fillId="0" borderId="57" xfId="0" applyFont="1" applyBorder="1" applyAlignment="1">
      <alignment vertical="center" wrapText="1"/>
    </xf>
    <xf numFmtId="0" fontId="7" fillId="0" borderId="30" xfId="0" applyFont="1" applyBorder="1" applyAlignment="1">
      <alignment vertical="center" wrapText="1"/>
    </xf>
    <xf numFmtId="0" fontId="12" fillId="0" borderId="30" xfId="0" applyFont="1" applyBorder="1" applyAlignment="1">
      <alignment horizontal="center" vertical="center" wrapText="1"/>
    </xf>
    <xf numFmtId="0" fontId="12" fillId="0" borderId="28"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0" xfId="0" applyFont="1" applyBorder="1" applyAlignment="1">
      <alignment horizontal="center" vertical="center" wrapText="1"/>
    </xf>
    <xf numFmtId="0" fontId="15" fillId="0" borderId="17" xfId="0" applyFont="1" applyBorder="1" applyAlignment="1">
      <alignment vertical="center" wrapText="1"/>
    </xf>
    <xf numFmtId="49" fontId="7" fillId="0" borderId="34"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7" fillId="0" borderId="21" xfId="0" applyFont="1" applyBorder="1" applyAlignment="1">
      <alignment vertical="center" wrapText="1"/>
    </xf>
    <xf numFmtId="49" fontId="7" fillId="0" borderId="16" xfId="0" applyNumberFormat="1" applyFont="1" applyBorder="1" applyAlignment="1">
      <alignment horizontal="center" vertical="center" wrapText="1"/>
    </xf>
    <xf numFmtId="0" fontId="7" fillId="0" borderId="59" xfId="0" applyFont="1" applyBorder="1" applyAlignment="1">
      <alignment horizontal="left" vertical="center" wrapText="1"/>
    </xf>
    <xf numFmtId="49" fontId="7" fillId="0" borderId="36"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43" xfId="0" applyFont="1" applyBorder="1" applyAlignment="1">
      <alignment horizontal="center" vertical="center" wrapText="1"/>
    </xf>
    <xf numFmtId="0" fontId="21" fillId="0" borderId="21" xfId="0" applyFont="1" applyBorder="1" applyAlignment="1">
      <alignment horizontal="center" vertical="center" wrapText="1"/>
    </xf>
    <xf numFmtId="0" fontId="12" fillId="0" borderId="17" xfId="0" applyFont="1" applyBorder="1" applyAlignment="1">
      <alignment vertical="center" wrapText="1"/>
    </xf>
    <xf numFmtId="0" fontId="12" fillId="0" borderId="3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12" fillId="0" borderId="67" xfId="0" applyFont="1" applyBorder="1" applyAlignment="1">
      <alignment horizontal="center" vertical="center" wrapText="1"/>
    </xf>
    <xf numFmtId="0" fontId="6" fillId="0" borderId="13" xfId="0" applyFont="1" applyBorder="1" applyAlignment="1">
      <alignmen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22" fillId="0" borderId="38" xfId="0" applyFont="1" applyBorder="1" applyAlignment="1">
      <alignment wrapText="1"/>
    </xf>
    <xf numFmtId="49" fontId="7" fillId="3" borderId="7" xfId="0" applyNumberFormat="1" applyFont="1" applyFill="1" applyBorder="1" applyAlignment="1">
      <alignment horizontal="center" vertical="center"/>
    </xf>
    <xf numFmtId="49" fontId="7" fillId="0" borderId="7" xfId="0" applyNumberFormat="1" applyFont="1" applyBorder="1" applyAlignment="1">
      <alignment horizontal="center" vertical="center"/>
    </xf>
    <xf numFmtId="0" fontId="0" fillId="0" borderId="9" xfId="0" applyBorder="1"/>
    <xf numFmtId="49" fontId="7" fillId="0" borderId="36" xfId="0" applyNumberFormat="1" applyFont="1" applyBorder="1" applyAlignment="1">
      <alignment horizontal="center" vertical="center"/>
    </xf>
    <xf numFmtId="49" fontId="7" fillId="0" borderId="40" xfId="0" applyNumberFormat="1" applyFont="1" applyBorder="1" applyAlignment="1">
      <alignment horizontal="center" vertical="center"/>
    </xf>
    <xf numFmtId="49" fontId="7" fillId="0" borderId="23" xfId="0" applyNumberFormat="1" applyFont="1" applyBorder="1" applyAlignment="1">
      <alignment horizontal="center" vertical="center" wrapText="1"/>
    </xf>
    <xf numFmtId="49" fontId="7" fillId="0" borderId="11" xfId="0" applyNumberFormat="1" applyFont="1" applyBorder="1" applyAlignment="1">
      <alignment horizontal="center" vertical="center"/>
    </xf>
    <xf numFmtId="2" fontId="7" fillId="0" borderId="12" xfId="0" applyNumberFormat="1" applyFont="1" applyBorder="1" applyAlignment="1">
      <alignment horizontal="center" vertical="center" wrapText="1"/>
    </xf>
    <xf numFmtId="2" fontId="7" fillId="0" borderId="70" xfId="0" applyNumberFormat="1" applyFont="1" applyBorder="1" applyAlignment="1">
      <alignment horizontal="center" vertical="center" wrapText="1"/>
    </xf>
    <xf numFmtId="2" fontId="7" fillId="0" borderId="12" xfId="0" applyNumberFormat="1" applyFont="1" applyBorder="1" applyAlignment="1">
      <alignment horizontal="left" vertical="center" wrapText="1"/>
    </xf>
    <xf numFmtId="0" fontId="12" fillId="0" borderId="21" xfId="0" applyFont="1" applyBorder="1" applyAlignment="1">
      <alignment vertical="center" wrapText="1"/>
    </xf>
    <xf numFmtId="0" fontId="7" fillId="0" borderId="21" xfId="0" applyFont="1" applyBorder="1" applyAlignment="1">
      <alignment horizontal="center" vertical="center" wrapText="1"/>
    </xf>
    <xf numFmtId="2" fontId="7" fillId="0" borderId="22"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22" fillId="0" borderId="38" xfId="0" applyFont="1" applyBorder="1" applyAlignment="1">
      <alignment vertical="center" wrapText="1"/>
    </xf>
    <xf numFmtId="0" fontId="22" fillId="0" borderId="0" xfId="0" applyFont="1" applyBorder="1" applyAlignment="1">
      <alignment vertical="center" wrapText="1"/>
    </xf>
    <xf numFmtId="0" fontId="4" fillId="0" borderId="0" xfId="0" applyFont="1" applyBorder="1" applyAlignment="1">
      <alignment horizontal="center" vertical="center" wrapText="1"/>
    </xf>
    <xf numFmtId="49" fontId="7" fillId="0" borderId="25"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36" xfId="0" applyNumberFormat="1" applyFont="1" applyBorder="1" applyAlignment="1">
      <alignment horizontal="center" vertical="center"/>
    </xf>
    <xf numFmtId="0" fontId="7" fillId="0" borderId="26" xfId="0" applyFont="1" applyBorder="1" applyAlignment="1">
      <alignment horizontal="left" vertical="center" wrapText="1"/>
    </xf>
    <xf numFmtId="0" fontId="7" fillId="0" borderId="31" xfId="0" applyFont="1" applyBorder="1" applyAlignment="1">
      <alignment horizontal="left" vertical="center" wrapText="1"/>
    </xf>
    <xf numFmtId="0" fontId="7" fillId="0" borderId="28" xfId="0" applyFont="1" applyBorder="1" applyAlignment="1">
      <alignment horizontal="left" vertical="center" wrapText="1"/>
    </xf>
    <xf numFmtId="49" fontId="7" fillId="0" borderId="40" xfId="0" applyNumberFormat="1" applyFont="1" applyBorder="1" applyAlignment="1">
      <alignment horizontal="center" vertical="center"/>
    </xf>
    <xf numFmtId="0" fontId="7" fillId="0" borderId="30" xfId="0" applyFont="1" applyBorder="1" applyAlignment="1">
      <alignment horizontal="left" vertical="center" wrapText="1"/>
    </xf>
    <xf numFmtId="0" fontId="7" fillId="0" borderId="68" xfId="0" applyFont="1" applyBorder="1" applyAlignment="1">
      <alignment horizontal="left" vertical="center" wrapText="1"/>
    </xf>
    <xf numFmtId="0" fontId="7" fillId="0" borderId="65" xfId="0" applyFont="1" applyBorder="1" applyAlignment="1">
      <alignment horizontal="left" vertical="center" wrapText="1"/>
    </xf>
    <xf numFmtId="0" fontId="7" fillId="0" borderId="17" xfId="0" applyFont="1" applyBorder="1" applyAlignment="1">
      <alignment vertical="center" wrapText="1"/>
    </xf>
    <xf numFmtId="0" fontId="16" fillId="3" borderId="60" xfId="0" applyFont="1" applyFill="1" applyBorder="1" applyAlignment="1">
      <alignment horizontal="left" vertical="center" wrapText="1"/>
    </xf>
    <xf numFmtId="0" fontId="16" fillId="3" borderId="67" xfId="0" applyFont="1" applyFill="1" applyBorder="1" applyAlignment="1">
      <alignment horizontal="left" vertical="center" wrapText="1"/>
    </xf>
    <xf numFmtId="0" fontId="12" fillId="0" borderId="17" xfId="0" applyFont="1" applyBorder="1" applyAlignment="1">
      <alignment horizontal="center" vertical="center" wrapText="1"/>
    </xf>
    <xf numFmtId="0" fontId="7" fillId="0" borderId="28" xfId="0" applyFont="1" applyBorder="1" applyAlignment="1">
      <alignment vertical="center" wrapText="1"/>
    </xf>
    <xf numFmtId="0" fontId="7" fillId="0" borderId="17" xfId="0" applyFont="1" applyBorder="1" applyAlignment="1">
      <alignment horizontal="left" vertical="top" wrapText="1"/>
    </xf>
    <xf numFmtId="0" fontId="7" fillId="0" borderId="30" xfId="0" applyFont="1" applyBorder="1" applyAlignment="1">
      <alignment vertical="center" wrapText="1"/>
    </xf>
    <xf numFmtId="0" fontId="12" fillId="0" borderId="28" xfId="0" applyFont="1" applyBorder="1" applyAlignment="1">
      <alignment horizontal="center" vertical="center" wrapText="1"/>
    </xf>
    <xf numFmtId="0" fontId="12" fillId="0" borderId="30" xfId="0" applyFont="1" applyBorder="1" applyAlignment="1">
      <alignment horizontal="center" vertical="center" wrapText="1"/>
    </xf>
    <xf numFmtId="0" fontId="7" fillId="0" borderId="44" xfId="0" applyFont="1" applyBorder="1" applyAlignment="1">
      <alignment vertical="center" wrapText="1"/>
    </xf>
    <xf numFmtId="0" fontId="7" fillId="0" borderId="13" xfId="0" applyFont="1" applyBorder="1" applyAlignment="1">
      <alignment vertical="center" wrapText="1"/>
    </xf>
    <xf numFmtId="0" fontId="7" fillId="0" borderId="43" xfId="0" applyFont="1" applyBorder="1" applyAlignment="1">
      <alignment vertical="center" wrapText="1"/>
    </xf>
    <xf numFmtId="0" fontId="7" fillId="0" borderId="4" xfId="0" applyFont="1" applyBorder="1" applyAlignment="1">
      <alignment vertical="center" wrapText="1"/>
    </xf>
    <xf numFmtId="0" fontId="7" fillId="0" borderId="16"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6" xfId="0" applyFont="1" applyBorder="1" applyAlignment="1">
      <alignment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57" xfId="0" applyFont="1" applyBorder="1" applyAlignment="1">
      <alignment horizontal="left" vertical="center" wrapText="1"/>
    </xf>
    <xf numFmtId="0" fontId="7" fillId="0" borderId="58" xfId="0" applyFont="1" applyBorder="1" applyAlignment="1">
      <alignment horizontal="left" vertical="center" wrapText="1"/>
    </xf>
    <xf numFmtId="0" fontId="7" fillId="0" borderId="2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0" xfId="0" applyFont="1" applyBorder="1" applyAlignment="1">
      <alignment horizontal="center" vertical="center" wrapText="1"/>
    </xf>
    <xf numFmtId="0" fontId="15" fillId="0" borderId="17" xfId="0" applyFont="1" applyBorder="1" applyAlignment="1">
      <alignment vertical="center" wrapText="1"/>
    </xf>
    <xf numFmtId="49" fontId="7" fillId="0" borderId="34" xfId="0" applyNumberFormat="1" applyFont="1" applyBorder="1" applyAlignment="1">
      <alignment horizontal="center" vertical="center" wrapText="1"/>
    </xf>
    <xf numFmtId="0" fontId="7" fillId="0" borderId="18" xfId="0" applyFont="1" applyBorder="1" applyAlignment="1">
      <alignment horizontal="justify"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7" fillId="0" borderId="17"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57" xfId="0" applyFont="1" applyBorder="1" applyAlignment="1">
      <alignment vertical="center" wrapText="1"/>
    </xf>
    <xf numFmtId="0" fontId="7" fillId="0" borderId="58" xfId="0" applyFont="1" applyBorder="1" applyAlignment="1">
      <alignment vertical="center" wrapText="1"/>
    </xf>
    <xf numFmtId="0" fontId="7" fillId="0" borderId="21" xfId="0" applyFont="1" applyBorder="1" applyAlignment="1">
      <alignment vertical="center" wrapText="1"/>
    </xf>
    <xf numFmtId="0" fontId="7" fillId="0" borderId="18" xfId="0" applyFont="1" applyBorder="1" applyAlignment="1">
      <alignmen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4" xfId="0" applyFont="1" applyFill="1" applyBorder="1" applyAlignment="1">
      <alignment horizontal="center" vertical="center" wrapText="1"/>
    </xf>
    <xf numFmtId="49" fontId="7" fillId="0" borderId="33"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20" fillId="0" borderId="0" xfId="0" applyFont="1" applyAlignment="1">
      <alignment horizontal="center" vertical="center" wrapText="1"/>
    </xf>
    <xf numFmtId="0" fontId="7" fillId="0" borderId="17" xfId="0" applyFont="1" applyBorder="1" applyAlignment="1">
      <alignment horizontal="left" vertical="center" wrapText="1"/>
    </xf>
    <xf numFmtId="0" fontId="7" fillId="0" borderId="20" xfId="0" applyFont="1" applyBorder="1" applyAlignment="1">
      <alignment horizontal="left" vertical="center" wrapText="1"/>
    </xf>
    <xf numFmtId="0" fontId="7" fillId="0" borderId="59" xfId="0" applyFont="1" applyBorder="1" applyAlignment="1">
      <alignment horizontal="left" vertical="center" wrapText="1"/>
    </xf>
    <xf numFmtId="0" fontId="7" fillId="0" borderId="12" xfId="0" applyFont="1" applyBorder="1" applyAlignment="1">
      <alignment horizontal="left" vertical="center" wrapText="1"/>
    </xf>
    <xf numFmtId="49" fontId="7" fillId="0" borderId="36" xfId="0" applyNumberFormat="1" applyFont="1" applyBorder="1" applyAlignment="1">
      <alignment horizontal="center" vertical="center" wrapText="1"/>
    </xf>
    <xf numFmtId="0" fontId="7" fillId="3" borderId="1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0" fillId="0" borderId="0" xfId="0" applyAlignment="1">
      <alignment horizontal="left" vertical="top" wrapText="1"/>
    </xf>
    <xf numFmtId="0" fontId="16" fillId="3" borderId="3"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7" fillId="0" borderId="61" xfId="0" applyFont="1" applyBorder="1" applyAlignment="1">
      <alignment horizontal="left" vertical="center" wrapText="1"/>
    </xf>
    <xf numFmtId="0" fontId="7" fillId="0" borderId="62" xfId="0" applyFont="1" applyBorder="1" applyAlignment="1">
      <alignment horizontal="left" vertical="center" wrapText="1"/>
    </xf>
    <xf numFmtId="0" fontId="7" fillId="0" borderId="69" xfId="0" applyFont="1" applyBorder="1" applyAlignment="1">
      <alignment horizontal="left" vertical="center"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2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7" fillId="0" borderId="65" xfId="0" applyFont="1" applyBorder="1" applyAlignment="1">
      <alignment horizontal="left" vertical="top" wrapText="1"/>
    </xf>
    <xf numFmtId="0" fontId="7" fillId="0" borderId="66" xfId="0" applyFont="1" applyBorder="1" applyAlignment="1">
      <alignment horizontal="left" vertical="top" wrapText="1"/>
    </xf>
    <xf numFmtId="2" fontId="0" fillId="0" borderId="30" xfId="0" applyNumberFormat="1" applyBorder="1" applyAlignment="1">
      <alignment horizontal="center"/>
    </xf>
    <xf numFmtId="2" fontId="0" fillId="0" borderId="28" xfId="0" applyNumberFormat="1" applyBorder="1" applyAlignment="1">
      <alignment horizontal="center"/>
    </xf>
    <xf numFmtId="0" fontId="0" fillId="0" borderId="17" xfId="0" applyBorder="1" applyAlignment="1">
      <alignment horizontal="center"/>
    </xf>
    <xf numFmtId="0" fontId="10" fillId="0" borderId="0" xfId="0" applyFont="1" applyAlignment="1">
      <alignment horizontal="center" wrapText="1" shrinkToFit="1"/>
    </xf>
    <xf numFmtId="0" fontId="8" fillId="2" borderId="48" xfId="0" applyFont="1" applyFill="1" applyBorder="1" applyAlignment="1">
      <alignment horizontal="left" vertical="center" wrapText="1"/>
    </xf>
    <xf numFmtId="0" fontId="8" fillId="2" borderId="50" xfId="0" applyFont="1" applyFill="1" applyBorder="1" applyAlignment="1">
      <alignment horizontal="left" vertical="center" wrapText="1"/>
    </xf>
    <xf numFmtId="0" fontId="8" fillId="2" borderId="46"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49" xfId="0" applyFont="1" applyFill="1" applyBorder="1" applyAlignment="1">
      <alignment horizontal="left" vertical="center" wrapText="1"/>
    </xf>
    <xf numFmtId="0" fontId="8" fillId="2" borderId="52" xfId="0" applyFont="1" applyFill="1" applyBorder="1" applyAlignment="1">
      <alignment horizontal="left" vertical="center" wrapText="1"/>
    </xf>
    <xf numFmtId="0" fontId="8" fillId="2" borderId="53" xfId="0" applyFont="1" applyFill="1" applyBorder="1" applyAlignment="1">
      <alignment horizontal="left" vertical="center" wrapText="1"/>
    </xf>
    <xf numFmtId="0" fontId="8" fillId="2" borderId="54" xfId="0" applyFont="1" applyFill="1" applyBorder="1" applyAlignment="1">
      <alignment horizontal="left" vertical="center" wrapText="1"/>
    </xf>
    <xf numFmtId="0" fontId="8" fillId="2" borderId="55" xfId="0" applyFont="1" applyFill="1" applyBorder="1" applyAlignment="1">
      <alignment horizontal="left" vertical="center" wrapText="1"/>
    </xf>
    <xf numFmtId="0" fontId="8" fillId="2" borderId="52"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51" xfId="0" applyFont="1" applyFill="1" applyBorder="1" applyAlignment="1">
      <alignment horizontal="left" vertical="center" wrapText="1"/>
    </xf>
    <xf numFmtId="0" fontId="8" fillId="2" borderId="5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5" fillId="0" borderId="0" xfId="0" applyFont="1" applyAlignment="1">
      <alignment horizontal="center"/>
    </xf>
    <xf numFmtId="0" fontId="4" fillId="0" borderId="0" xfId="0" applyFont="1" applyAlignment="1">
      <alignment horizontal="center" wrapText="1"/>
    </xf>
    <xf numFmtId="0" fontId="4" fillId="0" borderId="0" xfId="0" applyFont="1" applyAlignment="1">
      <alignment horizontal="center" vertical="top"/>
    </xf>
    <xf numFmtId="0" fontId="4" fillId="0" borderId="0" xfId="0" applyFont="1" applyAlignment="1">
      <alignment horizontal="center"/>
    </xf>
    <xf numFmtId="0" fontId="4" fillId="0" borderId="15" xfId="0" applyFont="1" applyBorder="1" applyAlignment="1">
      <alignment horizontal="center" vertical="center" wrapText="1"/>
    </xf>
    <xf numFmtId="0" fontId="4" fillId="0" borderId="42" xfId="0" applyFont="1" applyBorder="1" applyAlignment="1">
      <alignment horizontal="center" vertical="center" wrapText="1"/>
    </xf>
    <xf numFmtId="0" fontId="3" fillId="2" borderId="21"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4" fillId="0" borderId="0" xfId="0" applyFont="1" applyAlignment="1">
      <alignment horizontal="left"/>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horizontal="center" vertical="center"/>
    </xf>
    <xf numFmtId="0" fontId="4" fillId="0" borderId="36" xfId="0" applyFont="1" applyBorder="1" applyAlignment="1">
      <alignment horizontal="center" vertical="center"/>
    </xf>
    <xf numFmtId="0" fontId="4" fillId="0" borderId="40" xfId="0" applyFont="1" applyBorder="1" applyAlignment="1">
      <alignment horizontal="center" vertical="center"/>
    </xf>
    <xf numFmtId="0" fontId="4" fillId="0" borderId="30" xfId="0" applyFont="1" applyBorder="1" applyAlignment="1">
      <alignment horizontal="center" vertical="center" wrapText="1"/>
    </xf>
  </cellXfs>
  <cellStyles count="2">
    <cellStyle name="Обычный" xfId="0" builtinId="0"/>
    <cellStyle name="Финансов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23"/>
  <sheetViews>
    <sheetView view="pageBreakPreview" topLeftCell="A148" zoomScale="85" zoomScaleNormal="100" zoomScaleSheetLayoutView="85" workbookViewId="0">
      <selection activeCell="D13" sqref="D13:D14"/>
    </sheetView>
  </sheetViews>
  <sheetFormatPr defaultRowHeight="15" x14ac:dyDescent="0.25"/>
  <cols>
    <col min="1" max="1" width="8.7109375" style="85" customWidth="1"/>
    <col min="2" max="2" width="34.5703125" customWidth="1"/>
    <col min="3" max="3" width="11.85546875" style="72" customWidth="1"/>
    <col min="4" max="4" width="8.7109375" style="69" customWidth="1"/>
    <col min="5" max="5" width="9.140625" style="69"/>
    <col min="6" max="6" width="24.7109375" customWidth="1"/>
    <col min="7" max="7" width="24.7109375" style="1" customWidth="1"/>
  </cols>
  <sheetData>
    <row r="1" spans="1:13" s="1" customFormat="1" ht="18.75" x14ac:dyDescent="0.3">
      <c r="A1" s="85"/>
      <c r="C1" s="72"/>
      <c r="D1" s="69"/>
      <c r="E1" s="95"/>
      <c r="F1" s="95"/>
      <c r="G1" s="95"/>
      <c r="H1" s="95"/>
    </row>
    <row r="2" spans="1:13" s="1" customFormat="1" ht="18.75" x14ac:dyDescent="0.3">
      <c r="A2" s="85"/>
      <c r="C2" s="72"/>
      <c r="D2" s="69"/>
      <c r="E2" s="95"/>
      <c r="F2" s="95"/>
      <c r="G2" s="95"/>
      <c r="H2" s="95"/>
    </row>
    <row r="3" spans="1:13" s="1" customFormat="1" ht="18.75" x14ac:dyDescent="0.3">
      <c r="A3" s="85"/>
      <c r="C3" s="72"/>
      <c r="D3" s="69"/>
      <c r="E3" s="95"/>
      <c r="F3" s="95"/>
      <c r="G3" s="95"/>
      <c r="H3" s="95"/>
    </row>
    <row r="4" spans="1:13" s="1" customFormat="1" ht="111" customHeight="1" thickBot="1" x14ac:dyDescent="0.3">
      <c r="A4" s="233" t="s">
        <v>260</v>
      </c>
      <c r="B4" s="233"/>
      <c r="C4" s="233"/>
      <c r="D4" s="233"/>
      <c r="E4" s="233"/>
      <c r="F4" s="233"/>
      <c r="G4" s="233"/>
      <c r="H4" s="61">
        <v>0.77</v>
      </c>
      <c r="I4" s="61">
        <v>12.75</v>
      </c>
      <c r="M4" s="94"/>
    </row>
    <row r="5" spans="1:13" ht="76.5" customHeight="1" thickBot="1" x14ac:dyDescent="0.3">
      <c r="A5" s="62" t="s">
        <v>261</v>
      </c>
      <c r="B5" s="148" t="s">
        <v>40</v>
      </c>
      <c r="C5" s="149" t="s">
        <v>41</v>
      </c>
      <c r="D5" s="150" t="s">
        <v>4</v>
      </c>
      <c r="E5" s="150" t="s">
        <v>42</v>
      </c>
      <c r="F5" s="148" t="s">
        <v>263</v>
      </c>
      <c r="G5" s="148" t="s">
        <v>264</v>
      </c>
    </row>
    <row r="6" spans="1:13" ht="15.75" thickBot="1" x14ac:dyDescent="0.3">
      <c r="A6" s="143"/>
      <c r="B6" s="147">
        <v>1</v>
      </c>
      <c r="C6" s="149">
        <v>2</v>
      </c>
      <c r="D6" s="151">
        <v>3</v>
      </c>
      <c r="E6" s="151">
        <v>4</v>
      </c>
      <c r="F6" s="151">
        <v>5</v>
      </c>
      <c r="G6" s="151">
        <v>6</v>
      </c>
    </row>
    <row r="7" spans="1:13" ht="30.75" customHeight="1" thickBot="1" x14ac:dyDescent="0.3">
      <c r="A7" s="86">
        <v>15</v>
      </c>
      <c r="B7" s="224" t="s">
        <v>262</v>
      </c>
      <c r="C7" s="225"/>
      <c r="D7" s="225"/>
      <c r="E7" s="225"/>
      <c r="F7" s="225"/>
      <c r="G7" s="226"/>
    </row>
    <row r="8" spans="1:13" ht="27" customHeight="1" x14ac:dyDescent="0.25">
      <c r="A8" s="87" t="s">
        <v>265</v>
      </c>
      <c r="B8" s="215" t="s">
        <v>271</v>
      </c>
      <c r="C8" s="215"/>
      <c r="D8" s="216" t="s">
        <v>45</v>
      </c>
      <c r="E8" s="216" t="s">
        <v>46</v>
      </c>
      <c r="F8" s="63" t="s">
        <v>270</v>
      </c>
      <c r="G8" s="64" t="s">
        <v>270</v>
      </c>
    </row>
    <row r="9" spans="1:13" ht="15.75" customHeight="1" x14ac:dyDescent="0.25">
      <c r="A9" s="88" t="s">
        <v>266</v>
      </c>
      <c r="B9" s="218" t="s">
        <v>272</v>
      </c>
      <c r="C9" s="218"/>
      <c r="D9" s="192"/>
      <c r="E9" s="192"/>
      <c r="F9" s="135" t="s">
        <v>270</v>
      </c>
      <c r="G9" s="65" t="s">
        <v>270</v>
      </c>
    </row>
    <row r="10" spans="1:13" ht="15.75" customHeight="1" x14ac:dyDescent="0.25">
      <c r="A10" s="88" t="s">
        <v>267</v>
      </c>
      <c r="B10" s="218" t="s">
        <v>273</v>
      </c>
      <c r="C10" s="218"/>
      <c r="D10" s="192"/>
      <c r="E10" s="192"/>
      <c r="F10" s="135" t="s">
        <v>270</v>
      </c>
      <c r="G10" s="65" t="s">
        <v>270</v>
      </c>
    </row>
    <row r="11" spans="1:13" ht="15.75" customHeight="1" thickBot="1" x14ac:dyDescent="0.3">
      <c r="A11" s="89" t="s">
        <v>268</v>
      </c>
      <c r="B11" s="219" t="s">
        <v>274</v>
      </c>
      <c r="C11" s="219"/>
      <c r="D11" s="217"/>
      <c r="E11" s="217"/>
      <c r="F11" s="66" t="s">
        <v>270</v>
      </c>
      <c r="G11" s="67" t="s">
        <v>270</v>
      </c>
    </row>
    <row r="12" spans="1:13" ht="15.75" customHeight="1" thickBot="1" x14ac:dyDescent="0.3">
      <c r="A12" s="90" t="s">
        <v>269</v>
      </c>
      <c r="B12" s="239" t="s">
        <v>275</v>
      </c>
      <c r="C12" s="240"/>
      <c r="D12" s="240"/>
      <c r="E12" s="240"/>
      <c r="F12" s="240"/>
      <c r="G12" s="241"/>
    </row>
    <row r="13" spans="1:13" ht="60.75" customHeight="1" x14ac:dyDescent="0.25">
      <c r="A13" s="227" t="s">
        <v>276</v>
      </c>
      <c r="B13" s="223" t="s">
        <v>277</v>
      </c>
      <c r="C13" s="73" t="s">
        <v>47</v>
      </c>
      <c r="D13" s="216" t="s">
        <v>48</v>
      </c>
      <c r="E13" s="140">
        <v>17.399999999999999</v>
      </c>
      <c r="F13" s="63" t="s">
        <v>270</v>
      </c>
      <c r="G13" s="64" t="s">
        <v>270</v>
      </c>
    </row>
    <row r="14" spans="1:13" ht="60.75" customHeight="1" x14ac:dyDescent="0.25">
      <c r="A14" s="214"/>
      <c r="B14" s="189"/>
      <c r="C14" s="138" t="s">
        <v>49</v>
      </c>
      <c r="D14" s="192"/>
      <c r="E14" s="130">
        <v>24</v>
      </c>
      <c r="F14" s="136" t="s">
        <v>270</v>
      </c>
      <c r="G14" s="68" t="s">
        <v>270</v>
      </c>
    </row>
    <row r="15" spans="1:13" ht="43.5" customHeight="1" x14ac:dyDescent="0.25">
      <c r="A15" s="88" t="s">
        <v>278</v>
      </c>
      <c r="B15" s="189" t="s">
        <v>279</v>
      </c>
      <c r="C15" s="189"/>
      <c r="D15" s="130" t="s">
        <v>50</v>
      </c>
      <c r="E15" s="130">
        <v>28.8</v>
      </c>
      <c r="F15" s="136" t="s">
        <v>270</v>
      </c>
      <c r="G15" s="68" t="s">
        <v>270</v>
      </c>
    </row>
    <row r="16" spans="1:13" ht="40.5" customHeight="1" x14ac:dyDescent="0.25">
      <c r="A16" s="88" t="s">
        <v>280</v>
      </c>
      <c r="B16" s="220" t="s">
        <v>281</v>
      </c>
      <c r="C16" s="221"/>
      <c r="D16" s="130" t="s">
        <v>45</v>
      </c>
      <c r="E16" s="130">
        <v>16.2</v>
      </c>
      <c r="F16" s="136" t="s">
        <v>270</v>
      </c>
      <c r="G16" s="68" t="s">
        <v>270</v>
      </c>
      <c r="H16" s="1"/>
    </row>
    <row r="17" spans="1:7" ht="26.25" customHeight="1" x14ac:dyDescent="0.25">
      <c r="A17" s="88" t="s">
        <v>283</v>
      </c>
      <c r="B17" s="189" t="s">
        <v>282</v>
      </c>
      <c r="C17" s="189"/>
      <c r="D17" s="130" t="s">
        <v>45</v>
      </c>
      <c r="E17" s="130">
        <v>7.2</v>
      </c>
      <c r="F17" s="136" t="s">
        <v>270</v>
      </c>
      <c r="G17" s="68" t="s">
        <v>270</v>
      </c>
    </row>
    <row r="18" spans="1:7" ht="60" customHeight="1" x14ac:dyDescent="0.25">
      <c r="A18" s="214" t="s">
        <v>284</v>
      </c>
      <c r="B18" s="189" t="s">
        <v>285</v>
      </c>
      <c r="C18" s="138" t="s">
        <v>51</v>
      </c>
      <c r="D18" s="130" t="s">
        <v>52</v>
      </c>
      <c r="E18" s="130">
        <v>10.199999999999999</v>
      </c>
      <c r="F18" s="136" t="s">
        <v>270</v>
      </c>
      <c r="G18" s="68" t="s">
        <v>270</v>
      </c>
    </row>
    <row r="19" spans="1:7" ht="45" x14ac:dyDescent="0.25">
      <c r="A19" s="214"/>
      <c r="B19" s="189"/>
      <c r="C19" s="138" t="s">
        <v>53</v>
      </c>
      <c r="D19" s="130" t="s">
        <v>54</v>
      </c>
      <c r="E19" s="130" t="s">
        <v>55</v>
      </c>
      <c r="F19" s="136" t="s">
        <v>270</v>
      </c>
      <c r="G19" s="68" t="s">
        <v>270</v>
      </c>
    </row>
    <row r="20" spans="1:7" ht="61.5" customHeight="1" thickBot="1" x14ac:dyDescent="0.3">
      <c r="A20" s="228"/>
      <c r="B20" s="222"/>
      <c r="C20" s="74" t="s">
        <v>56</v>
      </c>
      <c r="D20" s="141" t="s">
        <v>52</v>
      </c>
      <c r="E20" s="141">
        <v>15</v>
      </c>
      <c r="F20" s="136" t="s">
        <v>270</v>
      </c>
      <c r="G20" s="68" t="s">
        <v>270</v>
      </c>
    </row>
    <row r="21" spans="1:7" ht="15.75" thickBot="1" x14ac:dyDescent="0.3">
      <c r="A21" s="162" t="s">
        <v>288</v>
      </c>
      <c r="B21" s="239" t="s">
        <v>289</v>
      </c>
      <c r="C21" s="240"/>
      <c r="D21" s="240"/>
      <c r="E21" s="240"/>
      <c r="F21" s="240"/>
      <c r="G21" s="241"/>
    </row>
    <row r="22" spans="1:7" ht="20.25" customHeight="1" x14ac:dyDescent="0.25">
      <c r="A22" s="227" t="s">
        <v>290</v>
      </c>
      <c r="B22" s="223" t="s">
        <v>291</v>
      </c>
      <c r="C22" s="73" t="s">
        <v>57</v>
      </c>
      <c r="D22" s="216" t="s">
        <v>58</v>
      </c>
      <c r="E22" s="140">
        <v>40</v>
      </c>
      <c r="F22" s="78">
        <f>$H$4*(E22/60)</f>
        <v>0.51333333333333331</v>
      </c>
      <c r="G22" s="79">
        <f>$I$4*(E22/60)</f>
        <v>8.5</v>
      </c>
    </row>
    <row r="23" spans="1:7" ht="31.5" customHeight="1" x14ac:dyDescent="0.25">
      <c r="A23" s="214"/>
      <c r="B23" s="189"/>
      <c r="C23" s="138" t="s">
        <v>59</v>
      </c>
      <c r="D23" s="192"/>
      <c r="E23" s="130">
        <v>2</v>
      </c>
      <c r="F23" s="77">
        <f t="shared" ref="F23:F87" si="0">$H$4*(E23/60)</f>
        <v>2.5666666666666667E-2</v>
      </c>
      <c r="G23" s="80">
        <f t="shared" ref="G23:G25" si="1">$I$4*(E23/60)</f>
        <v>0.42499999999999999</v>
      </c>
    </row>
    <row r="24" spans="1:7" ht="32.25" customHeight="1" x14ac:dyDescent="0.25">
      <c r="A24" s="214"/>
      <c r="B24" s="189"/>
      <c r="C24" s="138" t="s">
        <v>60</v>
      </c>
      <c r="D24" s="192"/>
      <c r="E24" s="130">
        <v>33.5</v>
      </c>
      <c r="F24" s="77">
        <f t="shared" si="0"/>
        <v>0.42991666666666667</v>
      </c>
      <c r="G24" s="80">
        <f t="shared" si="1"/>
        <v>7.1187500000000004</v>
      </c>
    </row>
    <row r="25" spans="1:7" ht="44.25" customHeight="1" x14ac:dyDescent="0.25">
      <c r="A25" s="229"/>
      <c r="B25" s="195"/>
      <c r="C25" s="81" t="s">
        <v>61</v>
      </c>
      <c r="D25" s="197"/>
      <c r="E25" s="133">
        <v>0.7</v>
      </c>
      <c r="F25" s="82">
        <f t="shared" si="0"/>
        <v>8.9833333333333328E-3</v>
      </c>
      <c r="G25" s="83">
        <f t="shared" si="1"/>
        <v>0.14874999999999999</v>
      </c>
    </row>
    <row r="26" spans="1:7" x14ac:dyDescent="0.25">
      <c r="A26" s="88" t="s">
        <v>292</v>
      </c>
      <c r="B26" s="234" t="s">
        <v>293</v>
      </c>
      <c r="C26" s="234"/>
      <c r="D26" s="234"/>
      <c r="E26" s="234"/>
      <c r="F26" s="234"/>
      <c r="G26" s="235"/>
    </row>
    <row r="27" spans="1:7" ht="21" customHeight="1" x14ac:dyDescent="0.25">
      <c r="A27" s="214" t="s">
        <v>294</v>
      </c>
      <c r="B27" s="189" t="s">
        <v>295</v>
      </c>
      <c r="C27" s="138" t="s">
        <v>57</v>
      </c>
      <c r="D27" s="192" t="s">
        <v>45</v>
      </c>
      <c r="E27" s="130">
        <v>46.8</v>
      </c>
      <c r="F27" s="82">
        <f t="shared" si="0"/>
        <v>0.60059999999999991</v>
      </c>
      <c r="G27" s="83">
        <f t="shared" ref="G27" si="2">$I$4*(E27/60)</f>
        <v>9.9449999999999985</v>
      </c>
    </row>
    <row r="28" spans="1:7" ht="32.25" customHeight="1" x14ac:dyDescent="0.25">
      <c r="A28" s="214"/>
      <c r="B28" s="189"/>
      <c r="C28" s="138" t="s">
        <v>59</v>
      </c>
      <c r="D28" s="192"/>
      <c r="E28" s="130">
        <v>2</v>
      </c>
      <c r="F28" s="82">
        <f t="shared" si="0"/>
        <v>2.5666666666666667E-2</v>
      </c>
      <c r="G28" s="83">
        <f t="shared" ref="G28:G30" si="3">$I$4*(E28/60)</f>
        <v>0.42499999999999999</v>
      </c>
    </row>
    <row r="29" spans="1:7" ht="22.5" customHeight="1" x14ac:dyDescent="0.25">
      <c r="A29" s="214"/>
      <c r="B29" s="189"/>
      <c r="C29" s="138" t="s">
        <v>60</v>
      </c>
      <c r="D29" s="192"/>
      <c r="E29" s="130">
        <v>40.299999999999997</v>
      </c>
      <c r="F29" s="82">
        <f t="shared" si="0"/>
        <v>0.51718333333333333</v>
      </c>
      <c r="G29" s="83">
        <f t="shared" si="3"/>
        <v>8.5637499999999989</v>
      </c>
    </row>
    <row r="30" spans="1:7" ht="38.25" customHeight="1" x14ac:dyDescent="0.25">
      <c r="A30" s="214"/>
      <c r="B30" s="189"/>
      <c r="C30" s="138" t="s">
        <v>61</v>
      </c>
      <c r="D30" s="192"/>
      <c r="E30" s="130">
        <v>0.7</v>
      </c>
      <c r="F30" s="82">
        <f t="shared" si="0"/>
        <v>8.9833333333333328E-3</v>
      </c>
      <c r="G30" s="83">
        <f t="shared" si="3"/>
        <v>0.14874999999999999</v>
      </c>
    </row>
    <row r="31" spans="1:7" ht="16.5" customHeight="1" x14ac:dyDescent="0.25">
      <c r="A31" s="88" t="s">
        <v>296</v>
      </c>
      <c r="B31" s="189" t="s">
        <v>297</v>
      </c>
      <c r="C31" s="189"/>
      <c r="D31" s="130" t="s">
        <v>10</v>
      </c>
      <c r="E31" s="130">
        <v>30</v>
      </c>
      <c r="F31" s="82">
        <f t="shared" si="0"/>
        <v>0.38500000000000001</v>
      </c>
      <c r="G31" s="83">
        <f t="shared" ref="G31" si="4">$I$4*(E31/60)</f>
        <v>6.375</v>
      </c>
    </row>
    <row r="32" spans="1:7" ht="16.5" customHeight="1" x14ac:dyDescent="0.25">
      <c r="A32" s="88" t="s">
        <v>298</v>
      </c>
      <c r="B32" s="189" t="s">
        <v>299</v>
      </c>
      <c r="C32" s="189"/>
      <c r="D32" s="130" t="s">
        <v>10</v>
      </c>
      <c r="E32" s="130">
        <v>25</v>
      </c>
      <c r="F32" s="77">
        <f t="shared" si="0"/>
        <v>0.32083333333333336</v>
      </c>
      <c r="G32" s="80">
        <f t="shared" ref="G32" si="5">$I$4*(E32/60)</f>
        <v>5.3125</v>
      </c>
    </row>
    <row r="33" spans="1:7" ht="23.25" customHeight="1" x14ac:dyDescent="0.25">
      <c r="A33" s="139" t="s">
        <v>300</v>
      </c>
      <c r="B33" s="129" t="s">
        <v>301</v>
      </c>
      <c r="C33" s="138" t="s">
        <v>62</v>
      </c>
      <c r="D33" s="133" t="s">
        <v>63</v>
      </c>
      <c r="E33" s="130">
        <v>13.3</v>
      </c>
      <c r="F33" s="82">
        <f t="shared" si="0"/>
        <v>0.17068333333333335</v>
      </c>
      <c r="G33" s="83">
        <f t="shared" ref="G33" si="6">$I$4*(E33/60)</f>
        <v>2.8262499999999999</v>
      </c>
    </row>
    <row r="34" spans="1:7" ht="18" customHeight="1" x14ac:dyDescent="0.25">
      <c r="A34" s="214" t="s">
        <v>302</v>
      </c>
      <c r="B34" s="218" t="s">
        <v>303</v>
      </c>
      <c r="C34" s="138" t="s">
        <v>22</v>
      </c>
      <c r="D34" s="130" t="s">
        <v>63</v>
      </c>
      <c r="E34" s="130">
        <v>7.2</v>
      </c>
      <c r="F34" s="82">
        <f t="shared" si="0"/>
        <v>9.240000000000001E-2</v>
      </c>
      <c r="G34" s="83">
        <f t="shared" ref="G34:G38" si="7">$I$4*(E34/60)</f>
        <v>1.53</v>
      </c>
    </row>
    <row r="35" spans="1:7" ht="18" customHeight="1" x14ac:dyDescent="0.25">
      <c r="A35" s="214"/>
      <c r="B35" s="218"/>
      <c r="C35" s="138" t="s">
        <v>23</v>
      </c>
      <c r="D35" s="130" t="s">
        <v>65</v>
      </c>
      <c r="E35" s="130">
        <v>15</v>
      </c>
      <c r="F35" s="82">
        <f t="shared" si="0"/>
        <v>0.1925</v>
      </c>
      <c r="G35" s="83">
        <f t="shared" si="7"/>
        <v>3.1875</v>
      </c>
    </row>
    <row r="36" spans="1:7" ht="18" customHeight="1" x14ac:dyDescent="0.25">
      <c r="A36" s="214"/>
      <c r="B36" s="218"/>
      <c r="C36" s="138" t="s">
        <v>24</v>
      </c>
      <c r="D36" s="84"/>
      <c r="E36" s="130">
        <v>24</v>
      </c>
      <c r="F36" s="82">
        <f t="shared" si="0"/>
        <v>0.30800000000000005</v>
      </c>
      <c r="G36" s="83">
        <f t="shared" si="7"/>
        <v>5.1000000000000005</v>
      </c>
    </row>
    <row r="37" spans="1:7" ht="18" customHeight="1" x14ac:dyDescent="0.25">
      <c r="A37" s="214"/>
      <c r="B37" s="218"/>
      <c r="C37" s="138" t="s">
        <v>25</v>
      </c>
      <c r="D37" s="130" t="s">
        <v>63</v>
      </c>
      <c r="E37" s="130">
        <v>16.8</v>
      </c>
      <c r="F37" s="82">
        <f t="shared" si="0"/>
        <v>0.21560000000000001</v>
      </c>
      <c r="G37" s="83">
        <f t="shared" si="7"/>
        <v>3.5700000000000003</v>
      </c>
    </row>
    <row r="38" spans="1:7" ht="18" customHeight="1" x14ac:dyDescent="0.25">
      <c r="A38" s="214"/>
      <c r="B38" s="218"/>
      <c r="C38" s="138" t="s">
        <v>24</v>
      </c>
      <c r="D38" s="130" t="s">
        <v>66</v>
      </c>
      <c r="E38" s="130">
        <v>24</v>
      </c>
      <c r="F38" s="82">
        <f t="shared" si="0"/>
        <v>0.30800000000000005</v>
      </c>
      <c r="G38" s="83">
        <f t="shared" si="7"/>
        <v>5.1000000000000005</v>
      </c>
    </row>
    <row r="39" spans="1:7" ht="14.25" customHeight="1" x14ac:dyDescent="0.25">
      <c r="A39" s="88" t="s">
        <v>304</v>
      </c>
      <c r="B39" s="208" t="s">
        <v>305</v>
      </c>
      <c r="C39" s="236"/>
      <c r="D39" s="236"/>
      <c r="E39" s="236"/>
      <c r="F39" s="236"/>
      <c r="G39" s="237"/>
    </row>
    <row r="40" spans="1:7" ht="33.75" x14ac:dyDescent="0.25">
      <c r="A40" s="139" t="s">
        <v>306</v>
      </c>
      <c r="B40" s="129" t="s">
        <v>309</v>
      </c>
      <c r="C40" s="138" t="s">
        <v>62</v>
      </c>
      <c r="D40" s="130" t="s">
        <v>67</v>
      </c>
      <c r="E40" s="130">
        <v>12</v>
      </c>
      <c r="F40" s="82">
        <f t="shared" si="0"/>
        <v>0.15400000000000003</v>
      </c>
      <c r="G40" s="83">
        <f t="shared" ref="G40" si="8">$I$4*(E40/60)</f>
        <v>2.5500000000000003</v>
      </c>
    </row>
    <row r="41" spans="1:7" ht="15.75" customHeight="1" x14ac:dyDescent="0.25">
      <c r="A41" s="88" t="s">
        <v>307</v>
      </c>
      <c r="B41" s="189" t="s">
        <v>310</v>
      </c>
      <c r="C41" s="189"/>
      <c r="D41" s="130" t="s">
        <v>68</v>
      </c>
      <c r="E41" s="130">
        <v>12</v>
      </c>
      <c r="F41" s="82">
        <f t="shared" si="0"/>
        <v>0.15400000000000003</v>
      </c>
      <c r="G41" s="83">
        <f t="shared" ref="G41:G42" si="9">$I$4*(E41/60)</f>
        <v>2.5500000000000003</v>
      </c>
    </row>
    <row r="42" spans="1:7" ht="15.75" customHeight="1" x14ac:dyDescent="0.25">
      <c r="A42" s="88" t="s">
        <v>308</v>
      </c>
      <c r="B42" s="189" t="s">
        <v>311</v>
      </c>
      <c r="C42" s="189"/>
      <c r="D42" s="130" t="s">
        <v>68</v>
      </c>
      <c r="E42" s="130">
        <v>8.4</v>
      </c>
      <c r="F42" s="82">
        <f t="shared" si="0"/>
        <v>0.10780000000000001</v>
      </c>
      <c r="G42" s="83">
        <f t="shared" si="9"/>
        <v>1.7850000000000001</v>
      </c>
    </row>
    <row r="43" spans="1:7" ht="19.5" customHeight="1" x14ac:dyDescent="0.25">
      <c r="A43" s="214" t="s">
        <v>312</v>
      </c>
      <c r="B43" s="189" t="s">
        <v>313</v>
      </c>
      <c r="C43" s="138" t="s">
        <v>57</v>
      </c>
      <c r="D43" s="192" t="s">
        <v>58</v>
      </c>
      <c r="E43" s="130">
        <v>43.8</v>
      </c>
      <c r="F43" s="82">
        <f t="shared" si="0"/>
        <v>0.56210000000000004</v>
      </c>
      <c r="G43" s="83">
        <f t="shared" ref="G43:G46" si="10">$I$4*(E43/60)</f>
        <v>9.3074999999999992</v>
      </c>
    </row>
    <row r="44" spans="1:7" ht="38.25" customHeight="1" x14ac:dyDescent="0.25">
      <c r="A44" s="214"/>
      <c r="B44" s="189"/>
      <c r="C44" s="138" t="s">
        <v>59</v>
      </c>
      <c r="D44" s="192"/>
      <c r="E44" s="130">
        <v>2</v>
      </c>
      <c r="F44" s="82">
        <f t="shared" si="0"/>
        <v>2.5666666666666667E-2</v>
      </c>
      <c r="G44" s="83">
        <f t="shared" si="10"/>
        <v>0.42499999999999999</v>
      </c>
    </row>
    <row r="45" spans="1:7" ht="23.25" customHeight="1" x14ac:dyDescent="0.25">
      <c r="A45" s="214"/>
      <c r="B45" s="189"/>
      <c r="C45" s="138" t="s">
        <v>60</v>
      </c>
      <c r="D45" s="192"/>
      <c r="E45" s="130">
        <v>37.299999999999997</v>
      </c>
      <c r="F45" s="82">
        <f t="shared" si="0"/>
        <v>0.47868333333333329</v>
      </c>
      <c r="G45" s="83">
        <f t="shared" si="10"/>
        <v>7.9262499999999987</v>
      </c>
    </row>
    <row r="46" spans="1:7" ht="38.25" customHeight="1" x14ac:dyDescent="0.25">
      <c r="A46" s="214"/>
      <c r="B46" s="189"/>
      <c r="C46" s="138" t="s">
        <v>61</v>
      </c>
      <c r="D46" s="192"/>
      <c r="E46" s="130">
        <v>0.7</v>
      </c>
      <c r="F46" s="82">
        <f t="shared" si="0"/>
        <v>8.9833333333333328E-3</v>
      </c>
      <c r="G46" s="83">
        <f t="shared" si="10"/>
        <v>0.14874999999999999</v>
      </c>
    </row>
    <row r="47" spans="1:7" x14ac:dyDescent="0.25">
      <c r="A47" s="88" t="s">
        <v>314</v>
      </c>
      <c r="B47" s="208" t="s">
        <v>315</v>
      </c>
      <c r="C47" s="236"/>
      <c r="D47" s="236"/>
      <c r="E47" s="236"/>
      <c r="F47" s="236"/>
      <c r="G47" s="237"/>
    </row>
    <row r="48" spans="1:7" ht="24.75" customHeight="1" x14ac:dyDescent="0.25">
      <c r="A48" s="88" t="s">
        <v>316</v>
      </c>
      <c r="B48" s="189" t="s">
        <v>317</v>
      </c>
      <c r="C48" s="189"/>
      <c r="D48" s="130" t="s">
        <v>286</v>
      </c>
      <c r="E48" s="130">
        <v>12</v>
      </c>
      <c r="F48" s="82">
        <f t="shared" si="0"/>
        <v>0.15400000000000003</v>
      </c>
      <c r="G48" s="83">
        <f t="shared" ref="G48" si="11">$I$4*(E48/60)</f>
        <v>2.5500000000000003</v>
      </c>
    </row>
    <row r="49" spans="1:7" ht="15" customHeight="1" x14ac:dyDescent="0.25">
      <c r="A49" s="214" t="s">
        <v>318</v>
      </c>
      <c r="B49" s="189" t="s">
        <v>319</v>
      </c>
      <c r="C49" s="138" t="s">
        <v>69</v>
      </c>
      <c r="D49" s="192" t="s">
        <v>17</v>
      </c>
      <c r="E49" s="130">
        <v>0.6</v>
      </c>
      <c r="F49" s="82">
        <f t="shared" si="0"/>
        <v>7.7000000000000002E-3</v>
      </c>
      <c r="G49" s="83">
        <f t="shared" ref="G49:G52" si="12">$I$4*(E49/60)</f>
        <v>0.1275</v>
      </c>
    </row>
    <row r="50" spans="1:7" ht="15" customHeight="1" x14ac:dyDescent="0.25">
      <c r="A50" s="214"/>
      <c r="B50" s="189"/>
      <c r="C50" s="138" t="s">
        <v>70</v>
      </c>
      <c r="D50" s="192"/>
      <c r="E50" s="130">
        <v>1.2</v>
      </c>
      <c r="F50" s="82">
        <f t="shared" si="0"/>
        <v>1.54E-2</v>
      </c>
      <c r="G50" s="83">
        <f t="shared" si="12"/>
        <v>0.255</v>
      </c>
    </row>
    <row r="51" spans="1:7" ht="15" customHeight="1" x14ac:dyDescent="0.25">
      <c r="A51" s="214"/>
      <c r="B51" s="189"/>
      <c r="C51" s="138" t="s">
        <v>71</v>
      </c>
      <c r="D51" s="192"/>
      <c r="E51" s="130">
        <v>4.2</v>
      </c>
      <c r="F51" s="82">
        <f t="shared" si="0"/>
        <v>5.3900000000000003E-2</v>
      </c>
      <c r="G51" s="83">
        <f t="shared" si="12"/>
        <v>0.89250000000000007</v>
      </c>
    </row>
    <row r="52" spans="1:7" ht="15" customHeight="1" x14ac:dyDescent="0.25">
      <c r="A52" s="214"/>
      <c r="B52" s="189"/>
      <c r="C52" s="138" t="s">
        <v>72</v>
      </c>
      <c r="D52" s="192"/>
      <c r="E52" s="130">
        <v>2.4</v>
      </c>
      <c r="F52" s="82">
        <f t="shared" si="0"/>
        <v>3.0800000000000001E-2</v>
      </c>
      <c r="G52" s="83">
        <f t="shared" si="12"/>
        <v>0.51</v>
      </c>
    </row>
    <row r="53" spans="1:7" x14ac:dyDescent="0.25">
      <c r="A53" s="214" t="s">
        <v>320</v>
      </c>
      <c r="B53" s="189" t="s">
        <v>321</v>
      </c>
      <c r="C53" s="138" t="s">
        <v>62</v>
      </c>
      <c r="D53" s="130" t="s">
        <v>63</v>
      </c>
      <c r="E53" s="130">
        <v>10.199999999999999</v>
      </c>
      <c r="F53" s="82">
        <f t="shared" si="0"/>
        <v>0.13089999999999999</v>
      </c>
      <c r="G53" s="83">
        <f t="shared" ref="G53:G54" si="13">$I$4*(E53/60)</f>
        <v>2.1675</v>
      </c>
    </row>
    <row r="54" spans="1:7" ht="38.25" customHeight="1" x14ac:dyDescent="0.25">
      <c r="A54" s="214"/>
      <c r="B54" s="189"/>
      <c r="C54" s="138" t="s">
        <v>59</v>
      </c>
      <c r="D54" s="130" t="s">
        <v>64</v>
      </c>
      <c r="E54" s="130">
        <v>2</v>
      </c>
      <c r="F54" s="82">
        <f t="shared" si="0"/>
        <v>2.5666666666666667E-2</v>
      </c>
      <c r="G54" s="83">
        <f t="shared" si="13"/>
        <v>0.42499999999999999</v>
      </c>
    </row>
    <row r="55" spans="1:7" x14ac:dyDescent="0.25">
      <c r="A55" s="88" t="s">
        <v>322</v>
      </c>
      <c r="B55" s="189" t="s">
        <v>323</v>
      </c>
      <c r="C55" s="189"/>
      <c r="D55" s="130" t="s">
        <v>286</v>
      </c>
      <c r="E55" s="130">
        <v>3.6</v>
      </c>
      <c r="F55" s="82">
        <f t="shared" si="0"/>
        <v>4.6200000000000005E-2</v>
      </c>
      <c r="G55" s="83">
        <f t="shared" ref="G55" si="14">$I$4*(E55/60)</f>
        <v>0.76500000000000001</v>
      </c>
    </row>
    <row r="56" spans="1:7" ht="15" customHeight="1" x14ac:dyDescent="0.25">
      <c r="A56" s="214" t="s">
        <v>324</v>
      </c>
      <c r="B56" s="189" t="s">
        <v>325</v>
      </c>
      <c r="C56" s="138" t="s">
        <v>73</v>
      </c>
      <c r="D56" s="192" t="s">
        <v>17</v>
      </c>
      <c r="E56" s="130">
        <v>0.4</v>
      </c>
      <c r="F56" s="82">
        <f t="shared" si="0"/>
        <v>5.1333333333333335E-3</v>
      </c>
      <c r="G56" s="83">
        <f t="shared" ref="G56:G59" si="15">$I$4*(E56/60)</f>
        <v>8.5000000000000006E-2</v>
      </c>
    </row>
    <row r="57" spans="1:7" ht="15" customHeight="1" x14ac:dyDescent="0.25">
      <c r="A57" s="214"/>
      <c r="B57" s="189"/>
      <c r="C57" s="138" t="s">
        <v>74</v>
      </c>
      <c r="D57" s="192"/>
      <c r="E57" s="130">
        <v>0.8</v>
      </c>
      <c r="F57" s="82">
        <f t="shared" si="0"/>
        <v>1.0266666666666667E-2</v>
      </c>
      <c r="G57" s="83">
        <f t="shared" si="15"/>
        <v>0.17</v>
      </c>
    </row>
    <row r="58" spans="1:7" ht="15" customHeight="1" x14ac:dyDescent="0.25">
      <c r="A58" s="214"/>
      <c r="B58" s="189"/>
      <c r="C58" s="138" t="s">
        <v>72</v>
      </c>
      <c r="D58" s="192"/>
      <c r="E58" s="130">
        <v>1.8</v>
      </c>
      <c r="F58" s="82">
        <f t="shared" si="0"/>
        <v>2.3100000000000002E-2</v>
      </c>
      <c r="G58" s="83">
        <f t="shared" si="15"/>
        <v>0.38250000000000001</v>
      </c>
    </row>
    <row r="59" spans="1:7" ht="15" customHeight="1" x14ac:dyDescent="0.25">
      <c r="A59" s="214"/>
      <c r="B59" s="189"/>
      <c r="C59" s="138" t="s">
        <v>75</v>
      </c>
      <c r="D59" s="130" t="s">
        <v>287</v>
      </c>
      <c r="E59" s="130">
        <v>0.6</v>
      </c>
      <c r="F59" s="82">
        <f t="shared" si="0"/>
        <v>7.7000000000000002E-3</v>
      </c>
      <c r="G59" s="83">
        <f t="shared" si="15"/>
        <v>0.1275</v>
      </c>
    </row>
    <row r="60" spans="1:7" ht="13.5" customHeight="1" x14ac:dyDescent="0.25">
      <c r="A60" s="214" t="s">
        <v>326</v>
      </c>
      <c r="B60" s="189" t="s">
        <v>327</v>
      </c>
      <c r="C60" s="138" t="s">
        <v>76</v>
      </c>
      <c r="D60" s="192" t="s">
        <v>287</v>
      </c>
      <c r="E60" s="130">
        <v>1.8</v>
      </c>
      <c r="F60" s="82">
        <f t="shared" si="0"/>
        <v>2.3100000000000002E-2</v>
      </c>
      <c r="G60" s="83">
        <f t="shared" ref="G60:G61" si="16">$I$4*(E60/60)</f>
        <v>0.38250000000000001</v>
      </c>
    </row>
    <row r="61" spans="1:7" ht="13.5" customHeight="1" x14ac:dyDescent="0.25">
      <c r="A61" s="214"/>
      <c r="B61" s="189"/>
      <c r="C61" s="138" t="s">
        <v>77</v>
      </c>
      <c r="D61" s="192"/>
      <c r="E61" s="130">
        <v>0.6</v>
      </c>
      <c r="F61" s="82">
        <f t="shared" si="0"/>
        <v>7.7000000000000002E-3</v>
      </c>
      <c r="G61" s="83">
        <f t="shared" si="16"/>
        <v>0.1275</v>
      </c>
    </row>
    <row r="62" spans="1:7" ht="15.75" customHeight="1" x14ac:dyDescent="0.25">
      <c r="A62" s="214" t="s">
        <v>328</v>
      </c>
      <c r="B62" s="189" t="s">
        <v>329</v>
      </c>
      <c r="C62" s="138" t="s">
        <v>78</v>
      </c>
      <c r="D62" s="192" t="s">
        <v>286</v>
      </c>
      <c r="E62" s="130">
        <v>4.8</v>
      </c>
      <c r="F62" s="82">
        <f t="shared" si="0"/>
        <v>6.1600000000000002E-2</v>
      </c>
      <c r="G62" s="83">
        <f t="shared" ref="G62:G64" si="17">$I$4*(E62/60)</f>
        <v>1.02</v>
      </c>
    </row>
    <row r="63" spans="1:7" x14ac:dyDescent="0.25">
      <c r="A63" s="214"/>
      <c r="B63" s="189"/>
      <c r="C63" s="138" t="s">
        <v>79</v>
      </c>
      <c r="D63" s="192"/>
      <c r="E63" s="130">
        <v>10.8</v>
      </c>
      <c r="F63" s="82">
        <f t="shared" si="0"/>
        <v>0.13860000000000003</v>
      </c>
      <c r="G63" s="83">
        <f t="shared" si="17"/>
        <v>2.2950000000000004</v>
      </c>
    </row>
    <row r="64" spans="1:7" ht="47.25" customHeight="1" x14ac:dyDescent="0.25">
      <c r="A64" s="214"/>
      <c r="B64" s="189"/>
      <c r="C64" s="138" t="s">
        <v>80</v>
      </c>
      <c r="D64" s="192"/>
      <c r="E64" s="130">
        <v>15</v>
      </c>
      <c r="F64" s="82">
        <f t="shared" si="0"/>
        <v>0.1925</v>
      </c>
      <c r="G64" s="83">
        <f t="shared" si="17"/>
        <v>3.1875</v>
      </c>
    </row>
    <row r="65" spans="1:7" ht="24.75" customHeight="1" x14ac:dyDescent="0.25">
      <c r="A65" s="214" t="s">
        <v>330</v>
      </c>
      <c r="B65" s="189" t="s">
        <v>331</v>
      </c>
      <c r="C65" s="213" t="s">
        <v>332</v>
      </c>
      <c r="D65" s="192" t="s">
        <v>287</v>
      </c>
      <c r="E65" s="130">
        <v>10.8</v>
      </c>
      <c r="F65" s="82">
        <f t="shared" si="0"/>
        <v>0.13860000000000003</v>
      </c>
      <c r="G65" s="83">
        <f t="shared" ref="G65:G72" si="18">$I$4*(E65/60)</f>
        <v>2.2950000000000004</v>
      </c>
    </row>
    <row r="66" spans="1:7" ht="24.75" customHeight="1" x14ac:dyDescent="0.25">
      <c r="A66" s="214"/>
      <c r="B66" s="189"/>
      <c r="C66" s="213"/>
      <c r="D66" s="192"/>
      <c r="E66" s="130">
        <v>6</v>
      </c>
      <c r="F66" s="82">
        <f t="shared" si="0"/>
        <v>7.7000000000000013E-2</v>
      </c>
      <c r="G66" s="83">
        <f t="shared" si="18"/>
        <v>1.2750000000000001</v>
      </c>
    </row>
    <row r="67" spans="1:7" ht="27" customHeight="1" x14ac:dyDescent="0.25">
      <c r="A67" s="214"/>
      <c r="B67" s="189"/>
      <c r="C67" s="213" t="s">
        <v>333</v>
      </c>
      <c r="D67" s="192"/>
      <c r="E67" s="130">
        <v>12.6</v>
      </c>
      <c r="F67" s="82">
        <f t="shared" si="0"/>
        <v>0.16170000000000001</v>
      </c>
      <c r="G67" s="83">
        <f t="shared" si="18"/>
        <v>2.6774999999999998</v>
      </c>
    </row>
    <row r="68" spans="1:7" ht="27" customHeight="1" x14ac:dyDescent="0.25">
      <c r="A68" s="214"/>
      <c r="B68" s="189"/>
      <c r="C68" s="213"/>
      <c r="D68" s="192"/>
      <c r="E68" s="130">
        <v>7.8</v>
      </c>
      <c r="F68" s="82">
        <f t="shared" si="0"/>
        <v>0.10010000000000001</v>
      </c>
      <c r="G68" s="83">
        <f t="shared" si="18"/>
        <v>1.6575</v>
      </c>
    </row>
    <row r="69" spans="1:7" ht="33" customHeight="1" x14ac:dyDescent="0.25">
      <c r="A69" s="214"/>
      <c r="B69" s="189"/>
      <c r="C69" s="213" t="s">
        <v>334</v>
      </c>
      <c r="D69" s="192"/>
      <c r="E69" s="130">
        <v>13.8</v>
      </c>
      <c r="F69" s="82">
        <f t="shared" si="0"/>
        <v>0.17710000000000001</v>
      </c>
      <c r="G69" s="83">
        <f t="shared" si="18"/>
        <v>2.9325000000000001</v>
      </c>
    </row>
    <row r="70" spans="1:7" ht="33" customHeight="1" x14ac:dyDescent="0.25">
      <c r="A70" s="214"/>
      <c r="B70" s="189"/>
      <c r="C70" s="213"/>
      <c r="D70" s="192"/>
      <c r="E70" s="130">
        <v>9</v>
      </c>
      <c r="F70" s="82">
        <f t="shared" si="0"/>
        <v>0.11549999999999999</v>
      </c>
      <c r="G70" s="83">
        <f t="shared" si="18"/>
        <v>1.9124999999999999</v>
      </c>
    </row>
    <row r="71" spans="1:7" ht="34.5" customHeight="1" x14ac:dyDescent="0.25">
      <c r="A71" s="214"/>
      <c r="B71" s="189"/>
      <c r="C71" s="213" t="s">
        <v>335</v>
      </c>
      <c r="D71" s="192"/>
      <c r="E71" s="130">
        <v>18</v>
      </c>
      <c r="F71" s="82">
        <f t="shared" si="0"/>
        <v>0.23099999999999998</v>
      </c>
      <c r="G71" s="83">
        <f t="shared" si="18"/>
        <v>3.8249999999999997</v>
      </c>
    </row>
    <row r="72" spans="1:7" ht="34.5" customHeight="1" x14ac:dyDescent="0.25">
      <c r="A72" s="214"/>
      <c r="B72" s="189"/>
      <c r="C72" s="213"/>
      <c r="D72" s="192"/>
      <c r="E72" s="130">
        <v>13.2</v>
      </c>
      <c r="F72" s="82">
        <f t="shared" si="0"/>
        <v>0.1694</v>
      </c>
      <c r="G72" s="83">
        <f t="shared" si="18"/>
        <v>2.8050000000000002</v>
      </c>
    </row>
    <row r="73" spans="1:7" x14ac:dyDescent="0.25">
      <c r="A73" s="88" t="s">
        <v>336</v>
      </c>
      <c r="B73" s="189" t="s">
        <v>337</v>
      </c>
      <c r="C73" s="189"/>
      <c r="D73" s="130" t="s">
        <v>81</v>
      </c>
      <c r="E73" s="130">
        <v>6</v>
      </c>
      <c r="F73" s="82">
        <f t="shared" si="0"/>
        <v>7.7000000000000013E-2</v>
      </c>
      <c r="G73" s="83">
        <f t="shared" ref="G73" si="19">$I$4*(E73/60)</f>
        <v>1.2750000000000001</v>
      </c>
    </row>
    <row r="74" spans="1:7" ht="16.5" customHeight="1" x14ac:dyDescent="0.25">
      <c r="A74" s="214" t="s">
        <v>338</v>
      </c>
      <c r="B74" s="189" t="s">
        <v>339</v>
      </c>
      <c r="C74" s="138" t="s">
        <v>82</v>
      </c>
      <c r="D74" s="192" t="s">
        <v>286</v>
      </c>
      <c r="E74" s="130">
        <v>6.6</v>
      </c>
      <c r="F74" s="82">
        <f t="shared" si="0"/>
        <v>8.4699999999999998E-2</v>
      </c>
      <c r="G74" s="83">
        <f t="shared" ref="G74:G77" si="20">$I$4*(E74/60)</f>
        <v>1.4025000000000001</v>
      </c>
    </row>
    <row r="75" spans="1:7" ht="15.75" customHeight="1" x14ac:dyDescent="0.25">
      <c r="A75" s="214"/>
      <c r="B75" s="189"/>
      <c r="C75" s="138" t="s">
        <v>83</v>
      </c>
      <c r="D75" s="192"/>
      <c r="E75" s="130">
        <v>8.4</v>
      </c>
      <c r="F75" s="82">
        <f t="shared" si="0"/>
        <v>0.10780000000000001</v>
      </c>
      <c r="G75" s="83">
        <f t="shared" si="20"/>
        <v>1.7850000000000001</v>
      </c>
    </row>
    <row r="76" spans="1:7" ht="25.5" customHeight="1" x14ac:dyDescent="0.25">
      <c r="A76" s="214"/>
      <c r="B76" s="189"/>
      <c r="C76" s="138" t="s">
        <v>84</v>
      </c>
      <c r="D76" s="192"/>
      <c r="E76" s="130">
        <v>9</v>
      </c>
      <c r="F76" s="82">
        <f t="shared" si="0"/>
        <v>0.11549999999999999</v>
      </c>
      <c r="G76" s="83">
        <f t="shared" si="20"/>
        <v>1.9124999999999999</v>
      </c>
    </row>
    <row r="77" spans="1:7" ht="25.5" customHeight="1" x14ac:dyDescent="0.25">
      <c r="A77" s="214"/>
      <c r="B77" s="189"/>
      <c r="C77" s="138" t="s">
        <v>85</v>
      </c>
      <c r="D77" s="192"/>
      <c r="E77" s="130">
        <v>12</v>
      </c>
      <c r="F77" s="82">
        <f t="shared" si="0"/>
        <v>0.15400000000000003</v>
      </c>
      <c r="G77" s="83">
        <f t="shared" si="20"/>
        <v>2.5500000000000003</v>
      </c>
    </row>
    <row r="78" spans="1:7" ht="27" customHeight="1" x14ac:dyDescent="0.25">
      <c r="A78" s="214" t="s">
        <v>340</v>
      </c>
      <c r="B78" s="189" t="s">
        <v>341</v>
      </c>
      <c r="C78" s="138" t="s">
        <v>86</v>
      </c>
      <c r="D78" s="192" t="s">
        <v>17</v>
      </c>
      <c r="E78" s="130">
        <v>3.6</v>
      </c>
      <c r="F78" s="82">
        <f t="shared" si="0"/>
        <v>4.6200000000000005E-2</v>
      </c>
      <c r="G78" s="83">
        <f t="shared" ref="G78:G81" si="21">$I$4*(E78/60)</f>
        <v>0.76500000000000001</v>
      </c>
    </row>
    <row r="79" spans="1:7" ht="27" customHeight="1" x14ac:dyDescent="0.25">
      <c r="A79" s="214"/>
      <c r="B79" s="189"/>
      <c r="C79" s="138" t="s">
        <v>87</v>
      </c>
      <c r="D79" s="192"/>
      <c r="E79" s="130">
        <v>7.2</v>
      </c>
      <c r="F79" s="82">
        <f t="shared" si="0"/>
        <v>9.240000000000001E-2</v>
      </c>
      <c r="G79" s="83">
        <f t="shared" si="21"/>
        <v>1.53</v>
      </c>
    </row>
    <row r="80" spans="1:7" ht="27" customHeight="1" x14ac:dyDescent="0.25">
      <c r="A80" s="214"/>
      <c r="B80" s="189"/>
      <c r="C80" s="138" t="s">
        <v>88</v>
      </c>
      <c r="D80" s="192"/>
      <c r="E80" s="130">
        <v>7.8</v>
      </c>
      <c r="F80" s="82">
        <f t="shared" si="0"/>
        <v>0.10010000000000001</v>
      </c>
      <c r="G80" s="83">
        <f t="shared" si="21"/>
        <v>1.6575</v>
      </c>
    </row>
    <row r="81" spans="1:7" ht="27" customHeight="1" x14ac:dyDescent="0.25">
      <c r="A81" s="214"/>
      <c r="B81" s="189"/>
      <c r="C81" s="138" t="s">
        <v>89</v>
      </c>
      <c r="D81" s="192"/>
      <c r="E81" s="130">
        <v>21</v>
      </c>
      <c r="F81" s="82">
        <f t="shared" si="0"/>
        <v>0.26949999999999996</v>
      </c>
      <c r="G81" s="83">
        <f t="shared" si="21"/>
        <v>4.4624999999999995</v>
      </c>
    </row>
    <row r="82" spans="1:7" ht="29.25" customHeight="1" x14ac:dyDescent="0.25">
      <c r="A82" s="214" t="s">
        <v>342</v>
      </c>
      <c r="B82" s="189" t="s">
        <v>343</v>
      </c>
      <c r="C82" s="138" t="s">
        <v>90</v>
      </c>
      <c r="D82" s="192" t="s">
        <v>19</v>
      </c>
      <c r="E82" s="130">
        <v>15</v>
      </c>
      <c r="F82" s="82">
        <f t="shared" si="0"/>
        <v>0.1925</v>
      </c>
      <c r="G82" s="83">
        <f t="shared" ref="G82:G83" si="22">$I$4*(E82/60)</f>
        <v>3.1875</v>
      </c>
    </row>
    <row r="83" spans="1:7" ht="38.25" customHeight="1" x14ac:dyDescent="0.25">
      <c r="A83" s="214"/>
      <c r="B83" s="189"/>
      <c r="C83" s="138" t="s">
        <v>91</v>
      </c>
      <c r="D83" s="192"/>
      <c r="E83" s="130">
        <v>21</v>
      </c>
      <c r="F83" s="82">
        <f t="shared" si="0"/>
        <v>0.26949999999999996</v>
      </c>
      <c r="G83" s="83">
        <f t="shared" si="22"/>
        <v>4.4624999999999995</v>
      </c>
    </row>
    <row r="84" spans="1:7" s="1" customFormat="1" ht="53.25" customHeight="1" x14ac:dyDescent="0.25">
      <c r="A84" s="229" t="s">
        <v>344</v>
      </c>
      <c r="B84" s="186" t="s">
        <v>345</v>
      </c>
      <c r="C84" s="138" t="s">
        <v>109</v>
      </c>
      <c r="D84" s="192" t="s">
        <v>13</v>
      </c>
      <c r="E84" s="130">
        <v>7.8</v>
      </c>
      <c r="F84" s="82">
        <f t="shared" si="0"/>
        <v>0.10010000000000001</v>
      </c>
      <c r="G84" s="83">
        <f t="shared" ref="G84:G85" si="23">$I$4*(E84/60)</f>
        <v>1.6575</v>
      </c>
    </row>
    <row r="85" spans="1:7" s="1" customFormat="1" ht="53.25" customHeight="1" x14ac:dyDescent="0.25">
      <c r="A85" s="238"/>
      <c r="B85" s="184"/>
      <c r="C85" s="138" t="s">
        <v>110</v>
      </c>
      <c r="D85" s="192"/>
      <c r="E85" s="130">
        <v>12.6</v>
      </c>
      <c r="F85" s="82">
        <f t="shared" si="0"/>
        <v>0.16170000000000001</v>
      </c>
      <c r="G85" s="83">
        <f t="shared" si="23"/>
        <v>2.6774999999999998</v>
      </c>
    </row>
    <row r="86" spans="1:7" s="1" customFormat="1" ht="23.25" customHeight="1" x14ac:dyDescent="0.25">
      <c r="A86" s="139" t="s">
        <v>346</v>
      </c>
      <c r="B86" s="208" t="s">
        <v>347</v>
      </c>
      <c r="C86" s="209"/>
      <c r="D86" s="130" t="s">
        <v>17</v>
      </c>
      <c r="E86" s="130">
        <v>10.8</v>
      </c>
      <c r="F86" s="82">
        <f t="shared" si="0"/>
        <v>0.13860000000000003</v>
      </c>
      <c r="G86" s="83">
        <f t="shared" ref="G86:G88" si="24">$I$4*(E86/60)</f>
        <v>2.2950000000000004</v>
      </c>
    </row>
    <row r="87" spans="1:7" s="1" customFormat="1" ht="21.75" customHeight="1" x14ac:dyDescent="0.25">
      <c r="A87" s="229" t="s">
        <v>348</v>
      </c>
      <c r="B87" s="186" t="s">
        <v>349</v>
      </c>
      <c r="C87" s="138" t="s">
        <v>350</v>
      </c>
      <c r="D87" s="192" t="s">
        <v>17</v>
      </c>
      <c r="E87" s="130">
        <v>50.4</v>
      </c>
      <c r="F87" s="82">
        <f t="shared" si="0"/>
        <v>0.64680000000000004</v>
      </c>
      <c r="G87" s="83">
        <f t="shared" si="24"/>
        <v>10.709999999999999</v>
      </c>
    </row>
    <row r="88" spans="1:7" s="1" customFormat="1" ht="21.75" customHeight="1" x14ac:dyDescent="0.25">
      <c r="A88" s="238"/>
      <c r="B88" s="184"/>
      <c r="C88" s="138" t="s">
        <v>351</v>
      </c>
      <c r="D88" s="192"/>
      <c r="E88" s="130">
        <v>25.2</v>
      </c>
      <c r="F88" s="82">
        <f t="shared" ref="F88:F117" si="25">$H$4*(E88/60)</f>
        <v>0.32340000000000002</v>
      </c>
      <c r="G88" s="83">
        <f t="shared" si="24"/>
        <v>5.3549999999999995</v>
      </c>
    </row>
    <row r="89" spans="1:7" ht="15" customHeight="1" x14ac:dyDescent="0.25">
      <c r="A89" s="214" t="s">
        <v>352</v>
      </c>
      <c r="B89" s="189" t="s">
        <v>353</v>
      </c>
      <c r="C89" s="138" t="s">
        <v>57</v>
      </c>
      <c r="D89" s="192" t="s">
        <v>45</v>
      </c>
      <c r="E89" s="130">
        <v>36.6</v>
      </c>
      <c r="F89" s="82">
        <f t="shared" si="25"/>
        <v>0.46970000000000001</v>
      </c>
      <c r="G89" s="83">
        <f t="shared" ref="G89:G92" si="26">$I$4*(E89/60)</f>
        <v>7.7774999999999999</v>
      </c>
    </row>
    <row r="90" spans="1:7" ht="29.25" customHeight="1" x14ac:dyDescent="0.25">
      <c r="A90" s="214"/>
      <c r="B90" s="189"/>
      <c r="C90" s="138" t="s">
        <v>59</v>
      </c>
      <c r="D90" s="192"/>
      <c r="E90" s="130">
        <v>2</v>
      </c>
      <c r="F90" s="82">
        <f t="shared" si="25"/>
        <v>2.5666666666666667E-2</v>
      </c>
      <c r="G90" s="83">
        <f t="shared" si="26"/>
        <v>0.42499999999999999</v>
      </c>
    </row>
    <row r="91" spans="1:7" ht="24" customHeight="1" x14ac:dyDescent="0.25">
      <c r="A91" s="214"/>
      <c r="B91" s="189"/>
      <c r="C91" s="138" t="s">
        <v>60</v>
      </c>
      <c r="D91" s="192"/>
      <c r="E91" s="130">
        <v>30.1</v>
      </c>
      <c r="F91" s="82">
        <f t="shared" si="25"/>
        <v>0.38628333333333337</v>
      </c>
      <c r="G91" s="83">
        <f t="shared" si="26"/>
        <v>6.3962500000000002</v>
      </c>
    </row>
    <row r="92" spans="1:7" ht="39" customHeight="1" x14ac:dyDescent="0.25">
      <c r="A92" s="214"/>
      <c r="B92" s="189"/>
      <c r="C92" s="138" t="s">
        <v>61</v>
      </c>
      <c r="D92" s="192"/>
      <c r="E92" s="130">
        <v>0.7</v>
      </c>
      <c r="F92" s="82">
        <f t="shared" si="25"/>
        <v>8.9833333333333328E-3</v>
      </c>
      <c r="G92" s="83">
        <f t="shared" si="26"/>
        <v>0.14874999999999999</v>
      </c>
    </row>
    <row r="93" spans="1:7" ht="60.75" hidden="1" customHeight="1" x14ac:dyDescent="0.25">
      <c r="A93" s="214"/>
      <c r="B93" s="189" t="s">
        <v>92</v>
      </c>
      <c r="C93" s="138" t="s">
        <v>93</v>
      </c>
      <c r="D93" s="192" t="s">
        <v>58</v>
      </c>
      <c r="E93" s="130">
        <v>2</v>
      </c>
      <c r="F93" s="82">
        <f t="shared" si="25"/>
        <v>2.5666666666666667E-2</v>
      </c>
      <c r="G93" s="83">
        <f t="shared" ref="G93:G96" si="27">$I$4*(E93/60)</f>
        <v>0.42499999999999999</v>
      </c>
    </row>
    <row r="94" spans="1:7" ht="25.5" hidden="1" customHeight="1" x14ac:dyDescent="0.25">
      <c r="A94" s="214"/>
      <c r="B94" s="189"/>
      <c r="C94" s="138" t="s">
        <v>94</v>
      </c>
      <c r="D94" s="192"/>
      <c r="E94" s="130">
        <v>0.7</v>
      </c>
      <c r="F94" s="82">
        <f t="shared" si="25"/>
        <v>8.9833333333333328E-3</v>
      </c>
      <c r="G94" s="83">
        <f t="shared" si="27"/>
        <v>0.14874999999999999</v>
      </c>
    </row>
    <row r="95" spans="1:7" ht="29.25" customHeight="1" x14ac:dyDescent="0.25">
      <c r="A95" s="214" t="s">
        <v>354</v>
      </c>
      <c r="B95" s="189" t="s">
        <v>355</v>
      </c>
      <c r="C95" s="138" t="s">
        <v>95</v>
      </c>
      <c r="D95" s="192" t="s">
        <v>96</v>
      </c>
      <c r="E95" s="130">
        <v>2.5</v>
      </c>
      <c r="F95" s="82">
        <f t="shared" si="25"/>
        <v>3.2083333333333332E-2</v>
      </c>
      <c r="G95" s="83">
        <f t="shared" si="27"/>
        <v>0.53125</v>
      </c>
    </row>
    <row r="96" spans="1:7" ht="32.25" customHeight="1" x14ac:dyDescent="0.25">
      <c r="A96" s="214"/>
      <c r="B96" s="189"/>
      <c r="C96" s="138" t="s">
        <v>97</v>
      </c>
      <c r="D96" s="192"/>
      <c r="E96" s="130">
        <v>7.6</v>
      </c>
      <c r="F96" s="82">
        <f t="shared" si="25"/>
        <v>9.7533333333333319E-2</v>
      </c>
      <c r="G96" s="83">
        <f t="shared" si="27"/>
        <v>1.6149999999999998</v>
      </c>
    </row>
    <row r="97" spans="1:7" ht="18" customHeight="1" x14ac:dyDescent="0.25">
      <c r="A97" s="214" t="s">
        <v>356</v>
      </c>
      <c r="B97" s="189" t="s">
        <v>357</v>
      </c>
      <c r="C97" s="138" t="s">
        <v>98</v>
      </c>
      <c r="D97" s="192" t="s">
        <v>286</v>
      </c>
      <c r="E97" s="130">
        <v>3</v>
      </c>
      <c r="F97" s="82">
        <f t="shared" si="25"/>
        <v>3.8500000000000006E-2</v>
      </c>
      <c r="G97" s="83">
        <f t="shared" ref="G97:G99" si="28">$I$4*(E97/60)</f>
        <v>0.63750000000000007</v>
      </c>
    </row>
    <row r="98" spans="1:7" ht="18" customHeight="1" x14ac:dyDescent="0.25">
      <c r="A98" s="214"/>
      <c r="B98" s="189"/>
      <c r="C98" s="138" t="s">
        <v>99</v>
      </c>
      <c r="D98" s="192"/>
      <c r="E98" s="130">
        <v>1.2</v>
      </c>
      <c r="F98" s="82">
        <f t="shared" si="25"/>
        <v>1.54E-2</v>
      </c>
      <c r="G98" s="83">
        <f t="shared" si="28"/>
        <v>0.255</v>
      </c>
    </row>
    <row r="99" spans="1:7" ht="18" customHeight="1" x14ac:dyDescent="0.25">
      <c r="A99" s="214"/>
      <c r="B99" s="189"/>
      <c r="C99" s="138" t="s">
        <v>100</v>
      </c>
      <c r="D99" s="192"/>
      <c r="E99" s="130">
        <v>4</v>
      </c>
      <c r="F99" s="82">
        <f t="shared" si="25"/>
        <v>5.1333333333333335E-2</v>
      </c>
      <c r="G99" s="83">
        <f t="shared" si="28"/>
        <v>0.85</v>
      </c>
    </row>
    <row r="100" spans="1:7" ht="25.5" customHeight="1" x14ac:dyDescent="0.25">
      <c r="A100" s="88" t="s">
        <v>358</v>
      </c>
      <c r="B100" s="189" t="s">
        <v>359</v>
      </c>
      <c r="C100" s="189"/>
      <c r="D100" s="130" t="s">
        <v>45</v>
      </c>
      <c r="E100" s="130">
        <v>105</v>
      </c>
      <c r="F100" s="136" t="s">
        <v>360</v>
      </c>
      <c r="G100" s="68" t="s">
        <v>360</v>
      </c>
    </row>
    <row r="101" spans="1:7" ht="25.5" customHeight="1" x14ac:dyDescent="0.25">
      <c r="A101" s="88" t="s">
        <v>363</v>
      </c>
      <c r="B101" s="189" t="s">
        <v>364</v>
      </c>
      <c r="C101" s="189"/>
      <c r="D101" s="130" t="s">
        <v>45</v>
      </c>
      <c r="E101" s="130">
        <v>9.5</v>
      </c>
      <c r="F101" s="82">
        <f t="shared" si="25"/>
        <v>0.12191666666666666</v>
      </c>
      <c r="G101" s="83">
        <f t="shared" ref="G101" si="29">$I$4*(E101/60)</f>
        <v>2.0187499999999998</v>
      </c>
    </row>
    <row r="102" spans="1:7" ht="21.75" customHeight="1" x14ac:dyDescent="0.25">
      <c r="A102" s="214" t="s">
        <v>365</v>
      </c>
      <c r="B102" s="189" t="s">
        <v>366</v>
      </c>
      <c r="C102" s="138" t="s">
        <v>101</v>
      </c>
      <c r="D102" s="192" t="s">
        <v>45</v>
      </c>
      <c r="E102" s="130">
        <v>10</v>
      </c>
      <c r="F102" s="82">
        <f t="shared" si="25"/>
        <v>0.12833333333333333</v>
      </c>
      <c r="G102" s="83">
        <f t="shared" ref="G102:G103" si="30">$I$4*(E102/60)</f>
        <v>2.125</v>
      </c>
    </row>
    <row r="103" spans="1:7" ht="21.75" customHeight="1" x14ac:dyDescent="0.25">
      <c r="A103" s="214"/>
      <c r="B103" s="189"/>
      <c r="C103" s="138" t="s">
        <v>102</v>
      </c>
      <c r="D103" s="192"/>
      <c r="E103" s="130">
        <v>20</v>
      </c>
      <c r="F103" s="82">
        <f t="shared" si="25"/>
        <v>0.25666666666666665</v>
      </c>
      <c r="G103" s="83">
        <f t="shared" si="30"/>
        <v>4.25</v>
      </c>
    </row>
    <row r="104" spans="1:7" ht="26.25" customHeight="1" x14ac:dyDescent="0.25">
      <c r="A104" s="88" t="s">
        <v>367</v>
      </c>
      <c r="B104" s="189" t="s">
        <v>368</v>
      </c>
      <c r="C104" s="189"/>
      <c r="D104" s="130" t="s">
        <v>103</v>
      </c>
      <c r="E104" s="130">
        <v>12</v>
      </c>
      <c r="F104" s="82">
        <f t="shared" si="25"/>
        <v>0.15400000000000003</v>
      </c>
      <c r="G104" s="83">
        <f t="shared" ref="G104" si="31">$I$4*(E104/60)</f>
        <v>2.5500000000000003</v>
      </c>
    </row>
    <row r="105" spans="1:7" ht="27" customHeight="1" x14ac:dyDescent="0.25">
      <c r="A105" s="88" t="s">
        <v>369</v>
      </c>
      <c r="B105" s="189" t="s">
        <v>370</v>
      </c>
      <c r="C105" s="189"/>
      <c r="D105" s="130" t="s">
        <v>104</v>
      </c>
      <c r="E105" s="130">
        <v>92.5</v>
      </c>
      <c r="F105" s="136" t="s">
        <v>360</v>
      </c>
      <c r="G105" s="68" t="s">
        <v>360</v>
      </c>
    </row>
    <row r="106" spans="1:7" ht="31.5" customHeight="1" x14ac:dyDescent="0.25">
      <c r="A106" s="145" t="s">
        <v>371</v>
      </c>
      <c r="B106" s="132" t="s">
        <v>372</v>
      </c>
      <c r="C106" s="138" t="s">
        <v>107</v>
      </c>
      <c r="D106" s="91" t="s">
        <v>106</v>
      </c>
      <c r="E106" s="130">
        <v>26.4</v>
      </c>
      <c r="F106" s="82">
        <f t="shared" si="25"/>
        <v>0.33879999999999999</v>
      </c>
      <c r="G106" s="83">
        <f t="shared" ref="G106" si="32">$I$4*(E106/60)</f>
        <v>5.61</v>
      </c>
    </row>
    <row r="107" spans="1:7" ht="25.5" customHeight="1" x14ac:dyDescent="0.25">
      <c r="A107" s="88" t="s">
        <v>373</v>
      </c>
      <c r="B107" s="208" t="s">
        <v>374</v>
      </c>
      <c r="C107" s="236"/>
      <c r="D107" s="236"/>
      <c r="E107" s="236"/>
      <c r="F107" s="236"/>
      <c r="G107" s="237"/>
    </row>
    <row r="108" spans="1:7" x14ac:dyDescent="0.25">
      <c r="A108" s="88" t="s">
        <v>375</v>
      </c>
      <c r="B108" s="189" t="s">
        <v>376</v>
      </c>
      <c r="C108" s="189"/>
      <c r="D108" s="130" t="s">
        <v>45</v>
      </c>
      <c r="E108" s="130">
        <v>4.2</v>
      </c>
      <c r="F108" s="82">
        <f t="shared" si="25"/>
        <v>5.3900000000000003E-2</v>
      </c>
      <c r="G108" s="83">
        <f t="shared" ref="G108" si="33">$I$4*(E108/60)</f>
        <v>0.89250000000000007</v>
      </c>
    </row>
    <row r="109" spans="1:7" ht="27.75" customHeight="1" x14ac:dyDescent="0.25">
      <c r="A109" s="214" t="s">
        <v>377</v>
      </c>
      <c r="B109" s="189" t="s">
        <v>378</v>
      </c>
      <c r="C109" s="138" t="s">
        <v>105</v>
      </c>
      <c r="D109" s="192" t="s">
        <v>45</v>
      </c>
      <c r="E109" s="130">
        <v>70.5</v>
      </c>
      <c r="F109" s="82" t="s">
        <v>360</v>
      </c>
      <c r="G109" s="83" t="s">
        <v>360</v>
      </c>
    </row>
    <row r="110" spans="1:7" ht="27.75" customHeight="1" x14ac:dyDescent="0.25">
      <c r="A110" s="214"/>
      <c r="B110" s="189"/>
      <c r="C110" s="138" t="s">
        <v>108</v>
      </c>
      <c r="D110" s="192"/>
      <c r="E110" s="130">
        <v>54</v>
      </c>
      <c r="F110" s="82">
        <f t="shared" si="25"/>
        <v>0.69300000000000006</v>
      </c>
      <c r="G110" s="83">
        <f t="shared" ref="G110" si="34">$I$4*(E110/60)</f>
        <v>11.475</v>
      </c>
    </row>
    <row r="111" spans="1:7" ht="55.5" customHeight="1" x14ac:dyDescent="0.25">
      <c r="A111" s="214" t="s">
        <v>379</v>
      </c>
      <c r="B111" s="189" t="s">
        <v>380</v>
      </c>
      <c r="C111" s="138" t="s">
        <v>109</v>
      </c>
      <c r="D111" s="192" t="s">
        <v>45</v>
      </c>
      <c r="E111" s="130">
        <v>7</v>
      </c>
      <c r="F111" s="82">
        <f t="shared" si="25"/>
        <v>8.9833333333333334E-2</v>
      </c>
      <c r="G111" s="83">
        <f t="shared" ref="G111:G112" si="35">$I$4*(E111/60)</f>
        <v>1.4875</v>
      </c>
    </row>
    <row r="112" spans="1:7" ht="63.75" customHeight="1" x14ac:dyDescent="0.25">
      <c r="A112" s="214"/>
      <c r="B112" s="189"/>
      <c r="C112" s="138" t="s">
        <v>110</v>
      </c>
      <c r="D112" s="192"/>
      <c r="E112" s="130">
        <v>18</v>
      </c>
      <c r="F112" s="82">
        <f t="shared" si="25"/>
        <v>0.23099999999999998</v>
      </c>
      <c r="G112" s="83">
        <f t="shared" si="35"/>
        <v>3.8249999999999997</v>
      </c>
    </row>
    <row r="113" spans="1:7" x14ac:dyDescent="0.25">
      <c r="A113" s="88" t="s">
        <v>322</v>
      </c>
      <c r="B113" s="189" t="s">
        <v>381</v>
      </c>
      <c r="C113" s="189"/>
      <c r="D113" s="130" t="s">
        <v>45</v>
      </c>
      <c r="E113" s="130">
        <v>15</v>
      </c>
      <c r="F113" s="82">
        <f t="shared" si="25"/>
        <v>0.1925</v>
      </c>
      <c r="G113" s="83">
        <f t="shared" ref="G113" si="36">$I$4*(E113/60)</f>
        <v>3.1875</v>
      </c>
    </row>
    <row r="114" spans="1:7" ht="15" customHeight="1" x14ac:dyDescent="0.25">
      <c r="A114" s="214" t="s">
        <v>324</v>
      </c>
      <c r="B114" s="189" t="s">
        <v>382</v>
      </c>
      <c r="C114" s="138" t="s">
        <v>111</v>
      </c>
      <c r="D114" s="192" t="s">
        <v>45</v>
      </c>
      <c r="E114" s="130">
        <v>5.4</v>
      </c>
      <c r="F114" s="82">
        <f t="shared" si="25"/>
        <v>6.9300000000000014E-2</v>
      </c>
      <c r="G114" s="83">
        <f t="shared" ref="G114:G115" si="37">$I$4*(E114/60)</f>
        <v>1.1475000000000002</v>
      </c>
    </row>
    <row r="115" spans="1:7" ht="15" customHeight="1" x14ac:dyDescent="0.25">
      <c r="A115" s="214"/>
      <c r="B115" s="189"/>
      <c r="C115" s="138" t="s">
        <v>112</v>
      </c>
      <c r="D115" s="192"/>
      <c r="E115" s="130">
        <v>13.2</v>
      </c>
      <c r="F115" s="82">
        <f t="shared" si="25"/>
        <v>0.1694</v>
      </c>
      <c r="G115" s="83">
        <f t="shared" si="37"/>
        <v>2.8050000000000002</v>
      </c>
    </row>
    <row r="116" spans="1:7" ht="16.5" customHeight="1" x14ac:dyDescent="0.25">
      <c r="A116" s="88" t="s">
        <v>326</v>
      </c>
      <c r="B116" s="189" t="s">
        <v>383</v>
      </c>
      <c r="C116" s="189"/>
      <c r="D116" s="130" t="s">
        <v>45</v>
      </c>
      <c r="E116" s="130">
        <v>20</v>
      </c>
      <c r="F116" s="77">
        <f t="shared" si="25"/>
        <v>0.25666666666666665</v>
      </c>
      <c r="G116" s="80">
        <f t="shared" ref="G116" si="38">$I$4*(E116/60)</f>
        <v>4.25</v>
      </c>
    </row>
    <row r="117" spans="1:7" s="1" customFormat="1" ht="16.5" customHeight="1" x14ac:dyDescent="0.25">
      <c r="A117" s="88" t="s">
        <v>328</v>
      </c>
      <c r="B117" s="189" t="s">
        <v>384</v>
      </c>
      <c r="C117" s="189"/>
      <c r="D117" s="130" t="s">
        <v>45</v>
      </c>
      <c r="E117" s="130">
        <v>9</v>
      </c>
      <c r="F117" s="82">
        <f t="shared" si="25"/>
        <v>0.11549999999999999</v>
      </c>
      <c r="G117" s="83">
        <f t="shared" ref="G117" si="39">$I$4*(E117/60)</f>
        <v>1.9124999999999999</v>
      </c>
    </row>
    <row r="118" spans="1:7" ht="56.25" customHeight="1" x14ac:dyDescent="0.25">
      <c r="A118" s="214" t="s">
        <v>385</v>
      </c>
      <c r="B118" s="189" t="s">
        <v>386</v>
      </c>
      <c r="C118" s="138" t="s">
        <v>113</v>
      </c>
      <c r="D118" s="192" t="s">
        <v>45</v>
      </c>
      <c r="E118" s="130">
        <v>3.2</v>
      </c>
      <c r="F118" s="82" t="s">
        <v>360</v>
      </c>
      <c r="G118" s="83" t="s">
        <v>360</v>
      </c>
    </row>
    <row r="119" spans="1:7" ht="57.75" customHeight="1" x14ac:dyDescent="0.25">
      <c r="A119" s="214"/>
      <c r="B119" s="189"/>
      <c r="C119" s="138" t="s">
        <v>114</v>
      </c>
      <c r="D119" s="192"/>
      <c r="E119" s="130">
        <v>5.0999999999999996</v>
      </c>
      <c r="F119" s="82" t="s">
        <v>360</v>
      </c>
      <c r="G119" s="83" t="s">
        <v>360</v>
      </c>
    </row>
    <row r="120" spans="1:7" ht="28.5" customHeight="1" x14ac:dyDescent="0.25">
      <c r="A120" s="214"/>
      <c r="B120" s="189"/>
      <c r="C120" s="138" t="s">
        <v>115</v>
      </c>
      <c r="D120" s="192"/>
      <c r="E120" s="130">
        <v>3.7</v>
      </c>
      <c r="F120" s="82" t="s">
        <v>360</v>
      </c>
      <c r="G120" s="83" t="s">
        <v>360</v>
      </c>
    </row>
    <row r="121" spans="1:7" ht="37.5" customHeight="1" x14ac:dyDescent="0.25">
      <c r="A121" s="88" t="s">
        <v>387</v>
      </c>
      <c r="B121" s="189" t="s">
        <v>388</v>
      </c>
      <c r="C121" s="189"/>
      <c r="D121" s="130" t="s">
        <v>45</v>
      </c>
      <c r="E121" s="130">
        <v>19</v>
      </c>
      <c r="F121" s="82" t="s">
        <v>360</v>
      </c>
      <c r="G121" s="83" t="s">
        <v>360</v>
      </c>
    </row>
    <row r="122" spans="1:7" ht="36.75" customHeight="1" x14ac:dyDescent="0.25">
      <c r="A122" s="88" t="s">
        <v>389</v>
      </c>
      <c r="B122" s="189" t="s">
        <v>390</v>
      </c>
      <c r="C122" s="189"/>
      <c r="D122" s="130" t="s">
        <v>116</v>
      </c>
      <c r="E122" s="130">
        <v>76.8</v>
      </c>
      <c r="F122" s="82" t="s">
        <v>360</v>
      </c>
      <c r="G122" s="83" t="s">
        <v>360</v>
      </c>
    </row>
    <row r="123" spans="1:7" ht="36" customHeight="1" x14ac:dyDescent="0.25">
      <c r="A123" s="214" t="s">
        <v>391</v>
      </c>
      <c r="B123" s="189" t="s">
        <v>392</v>
      </c>
      <c r="C123" s="138" t="s">
        <v>117</v>
      </c>
      <c r="D123" s="192" t="s">
        <v>45</v>
      </c>
      <c r="E123" s="130">
        <v>5</v>
      </c>
      <c r="F123" s="82" t="s">
        <v>360</v>
      </c>
      <c r="G123" s="83" t="s">
        <v>360</v>
      </c>
    </row>
    <row r="124" spans="1:7" ht="57.75" customHeight="1" x14ac:dyDescent="0.25">
      <c r="A124" s="214"/>
      <c r="B124" s="189"/>
      <c r="C124" s="138" t="s">
        <v>118</v>
      </c>
      <c r="D124" s="192"/>
      <c r="E124" s="130">
        <v>10.5</v>
      </c>
      <c r="F124" s="82" t="s">
        <v>360</v>
      </c>
      <c r="G124" s="83" t="s">
        <v>360</v>
      </c>
    </row>
    <row r="125" spans="1:7" ht="39" customHeight="1" x14ac:dyDescent="0.25">
      <c r="A125" s="214"/>
      <c r="B125" s="189"/>
      <c r="C125" s="138" t="s">
        <v>119</v>
      </c>
      <c r="D125" s="192"/>
      <c r="E125" s="130">
        <v>23</v>
      </c>
      <c r="F125" s="82" t="s">
        <v>360</v>
      </c>
      <c r="G125" s="83" t="s">
        <v>360</v>
      </c>
    </row>
    <row r="126" spans="1:7" ht="22.5" x14ac:dyDescent="0.25">
      <c r="A126" s="88" t="s">
        <v>394</v>
      </c>
      <c r="B126" s="189" t="s">
        <v>395</v>
      </c>
      <c r="C126" s="189"/>
      <c r="D126" s="130" t="s">
        <v>393</v>
      </c>
      <c r="E126" s="130">
        <v>30</v>
      </c>
      <c r="F126" s="77">
        <f t="shared" ref="F126" si="40">$H$4*(E126/60)</f>
        <v>0.38500000000000001</v>
      </c>
      <c r="G126" s="80">
        <f t="shared" ref="G126" si="41">$I$4*(E126/60)</f>
        <v>6.375</v>
      </c>
    </row>
    <row r="127" spans="1:7" ht="15.75" hidden="1" thickBot="1" x14ac:dyDescent="0.3">
      <c r="A127" s="163"/>
      <c r="B127" s="198" t="s">
        <v>120</v>
      </c>
      <c r="C127" s="199"/>
      <c r="D127" s="199"/>
      <c r="E127" s="199"/>
      <c r="F127" s="200"/>
      <c r="G127" s="164"/>
    </row>
    <row r="128" spans="1:7" ht="51" hidden="1" customHeight="1" thickBot="1" x14ac:dyDescent="0.3">
      <c r="A128" s="230"/>
      <c r="B128" s="201" t="s">
        <v>121</v>
      </c>
      <c r="C128" s="75" t="s">
        <v>122</v>
      </c>
      <c r="D128" s="70" t="s">
        <v>45</v>
      </c>
      <c r="E128" s="70">
        <v>24</v>
      </c>
      <c r="F128" s="55">
        <v>115</v>
      </c>
      <c r="G128" s="55"/>
    </row>
    <row r="129" spans="1:7" ht="38.25" hidden="1" customHeight="1" thickBot="1" x14ac:dyDescent="0.3">
      <c r="A129" s="231"/>
      <c r="B129" s="202"/>
      <c r="C129" s="75" t="s">
        <v>108</v>
      </c>
      <c r="D129" s="70" t="s">
        <v>45</v>
      </c>
      <c r="E129" s="70">
        <v>40.799999999999997</v>
      </c>
      <c r="F129" s="55">
        <v>116</v>
      </c>
      <c r="G129" s="55"/>
    </row>
    <row r="130" spans="1:7" ht="38.25" hidden="1" customHeight="1" thickBot="1" x14ac:dyDescent="0.3">
      <c r="A130" s="163"/>
      <c r="B130" s="203" t="s">
        <v>123</v>
      </c>
      <c r="C130" s="204"/>
      <c r="D130" s="70" t="s">
        <v>45</v>
      </c>
      <c r="E130" s="70">
        <v>12</v>
      </c>
      <c r="F130" s="55">
        <v>117</v>
      </c>
      <c r="G130" s="55"/>
    </row>
    <row r="131" spans="1:7" ht="111.75" hidden="1" customHeight="1" thickBot="1" x14ac:dyDescent="0.3">
      <c r="A131" s="230"/>
      <c r="B131" s="201" t="s">
        <v>124</v>
      </c>
      <c r="C131" s="75" t="s">
        <v>125</v>
      </c>
      <c r="D131" s="206" t="s">
        <v>45</v>
      </c>
      <c r="E131" s="70">
        <v>15</v>
      </c>
      <c r="F131" s="55">
        <v>118</v>
      </c>
      <c r="G131" s="55"/>
    </row>
    <row r="132" spans="1:7" ht="25.5" hidden="1" customHeight="1" thickBot="1" x14ac:dyDescent="0.25">
      <c r="A132" s="232"/>
      <c r="B132" s="205"/>
      <c r="C132" s="76" t="s">
        <v>126</v>
      </c>
      <c r="D132" s="207"/>
      <c r="E132" s="71">
        <v>9</v>
      </c>
      <c r="F132" s="54">
        <v>119</v>
      </c>
      <c r="G132" s="54"/>
    </row>
    <row r="133" spans="1:7" ht="15.75" customHeight="1" x14ac:dyDescent="0.25">
      <c r="A133" s="214" t="s">
        <v>397</v>
      </c>
      <c r="B133" s="189" t="s">
        <v>396</v>
      </c>
      <c r="C133" s="138" t="s">
        <v>57</v>
      </c>
      <c r="D133" s="192" t="s">
        <v>45</v>
      </c>
      <c r="E133" s="130">
        <v>54</v>
      </c>
      <c r="F133" s="77">
        <f t="shared" ref="F133:F136" si="42">$H$4*(E133/60)</f>
        <v>0.69300000000000006</v>
      </c>
      <c r="G133" s="80">
        <f t="shared" ref="G133" si="43">$I$4*(E133/60)</f>
        <v>11.475</v>
      </c>
    </row>
    <row r="134" spans="1:7" ht="28.5" customHeight="1" x14ac:dyDescent="0.25">
      <c r="A134" s="214"/>
      <c r="B134" s="189"/>
      <c r="C134" s="138" t="s">
        <v>59</v>
      </c>
      <c r="D134" s="192"/>
      <c r="E134" s="130">
        <v>2</v>
      </c>
      <c r="F134" s="77">
        <f t="shared" si="42"/>
        <v>2.5666666666666667E-2</v>
      </c>
      <c r="G134" s="80">
        <f t="shared" ref="G134:G136" si="44">$I$4*(E134/60)</f>
        <v>0.42499999999999999</v>
      </c>
    </row>
    <row r="135" spans="1:7" ht="20.25" customHeight="1" x14ac:dyDescent="0.25">
      <c r="A135" s="214"/>
      <c r="B135" s="189"/>
      <c r="C135" s="138" t="s">
        <v>60</v>
      </c>
      <c r="D135" s="192"/>
      <c r="E135" s="130">
        <v>47.5</v>
      </c>
      <c r="F135" s="77">
        <f t="shared" si="42"/>
        <v>0.60958333333333337</v>
      </c>
      <c r="G135" s="80">
        <f t="shared" si="44"/>
        <v>10.09375</v>
      </c>
    </row>
    <row r="136" spans="1:7" ht="38.25" customHeight="1" x14ac:dyDescent="0.25">
      <c r="A136" s="214"/>
      <c r="B136" s="189"/>
      <c r="C136" s="138" t="s">
        <v>61</v>
      </c>
      <c r="D136" s="192"/>
      <c r="E136" s="130">
        <v>0.7</v>
      </c>
      <c r="F136" s="77">
        <f t="shared" si="42"/>
        <v>8.9833333333333328E-3</v>
      </c>
      <c r="G136" s="80">
        <f t="shared" si="44"/>
        <v>0.14874999999999999</v>
      </c>
    </row>
    <row r="137" spans="1:7" s="1" customFormat="1" ht="38.25" customHeight="1" thickBot="1" x14ac:dyDescent="0.3">
      <c r="A137" s="88" t="s">
        <v>398</v>
      </c>
      <c r="B137" s="189" t="s">
        <v>399</v>
      </c>
      <c r="C137" s="189"/>
      <c r="D137" s="130" t="s">
        <v>400</v>
      </c>
      <c r="E137" s="130">
        <v>1</v>
      </c>
      <c r="F137" s="77">
        <v>1.1599999999999999</v>
      </c>
      <c r="G137" s="80" t="s">
        <v>401</v>
      </c>
    </row>
    <row r="138" spans="1:7" ht="15.75" thickBot="1" x14ac:dyDescent="0.3">
      <c r="A138" s="93" t="s">
        <v>402</v>
      </c>
      <c r="B138" s="190" t="s">
        <v>403</v>
      </c>
      <c r="C138" s="243"/>
      <c r="D138" s="243"/>
      <c r="E138" s="243"/>
      <c r="F138" s="243"/>
      <c r="G138" s="244"/>
    </row>
    <row r="139" spans="1:7" ht="23.25" customHeight="1" x14ac:dyDescent="0.25">
      <c r="A139" s="165" t="s">
        <v>404</v>
      </c>
      <c r="B139" s="193" t="s">
        <v>127</v>
      </c>
      <c r="C139" s="193"/>
      <c r="D139" s="196" t="s">
        <v>45</v>
      </c>
      <c r="E139" s="196" t="s">
        <v>46</v>
      </c>
      <c r="F139" s="210" t="s">
        <v>270</v>
      </c>
      <c r="G139" s="250" t="s">
        <v>401</v>
      </c>
    </row>
    <row r="140" spans="1:7" ht="23.25" customHeight="1" x14ac:dyDescent="0.25">
      <c r="A140" s="88" t="s">
        <v>405</v>
      </c>
      <c r="B140" s="189" t="s">
        <v>128</v>
      </c>
      <c r="C140" s="189"/>
      <c r="D140" s="192"/>
      <c r="E140" s="192"/>
      <c r="F140" s="211"/>
      <c r="G140" s="251"/>
    </row>
    <row r="141" spans="1:7" ht="23.25" customHeight="1" thickBot="1" x14ac:dyDescent="0.3">
      <c r="A141" s="166" t="s">
        <v>406</v>
      </c>
      <c r="B141" s="195" t="s">
        <v>129</v>
      </c>
      <c r="C141" s="195"/>
      <c r="D141" s="197"/>
      <c r="E141" s="197"/>
      <c r="F141" s="212"/>
      <c r="G141" s="252"/>
    </row>
    <row r="142" spans="1:7" ht="15.75" thickBot="1" x14ac:dyDescent="0.3">
      <c r="A142" s="93" t="s">
        <v>407</v>
      </c>
      <c r="B142" s="190" t="s">
        <v>408</v>
      </c>
      <c r="C142" s="243"/>
      <c r="D142" s="243"/>
      <c r="E142" s="243"/>
      <c r="F142" s="243"/>
      <c r="G142" s="244"/>
    </row>
    <row r="143" spans="1:7" ht="16.5" customHeight="1" x14ac:dyDescent="0.25">
      <c r="A143" s="165" t="s">
        <v>409</v>
      </c>
      <c r="B143" s="245" t="s">
        <v>410</v>
      </c>
      <c r="C143" s="246"/>
      <c r="D143" s="246"/>
      <c r="E143" s="246"/>
      <c r="F143" s="246"/>
      <c r="G143" s="247"/>
    </row>
    <row r="144" spans="1:7" ht="13.5" customHeight="1" x14ac:dyDescent="0.25">
      <c r="A144" s="88" t="s">
        <v>412</v>
      </c>
      <c r="B144" s="189" t="s">
        <v>411</v>
      </c>
      <c r="C144" s="189"/>
      <c r="D144" s="192" t="s">
        <v>54</v>
      </c>
      <c r="E144" s="130">
        <v>45</v>
      </c>
      <c r="F144" s="77">
        <f>$H$4*(E144/60)</f>
        <v>0.57750000000000001</v>
      </c>
      <c r="G144" s="80" t="s">
        <v>401</v>
      </c>
    </row>
    <row r="145" spans="1:7" ht="24.75" customHeight="1" x14ac:dyDescent="0.25">
      <c r="A145" s="88" t="s">
        <v>413</v>
      </c>
      <c r="B145" s="189" t="s">
        <v>414</v>
      </c>
      <c r="C145" s="189"/>
      <c r="D145" s="192"/>
      <c r="E145" s="130">
        <v>45</v>
      </c>
      <c r="F145" s="77">
        <f t="shared" ref="F145:F154" si="45">$H$4*(E145/60)</f>
        <v>0.57750000000000001</v>
      </c>
      <c r="G145" s="80" t="s">
        <v>401</v>
      </c>
    </row>
    <row r="146" spans="1:7" ht="15.75" customHeight="1" x14ac:dyDescent="0.25">
      <c r="A146" s="88" t="s">
        <v>415</v>
      </c>
      <c r="B146" s="189" t="s">
        <v>416</v>
      </c>
      <c r="C146" s="189"/>
      <c r="D146" s="192"/>
      <c r="E146" s="130">
        <v>45</v>
      </c>
      <c r="F146" s="77">
        <f t="shared" si="45"/>
        <v>0.57750000000000001</v>
      </c>
      <c r="G146" s="80" t="s">
        <v>401</v>
      </c>
    </row>
    <row r="147" spans="1:7" ht="49.5" customHeight="1" x14ac:dyDescent="0.25">
      <c r="A147" s="88" t="s">
        <v>417</v>
      </c>
      <c r="B147" s="194" t="s">
        <v>418</v>
      </c>
      <c r="C147" s="194"/>
      <c r="D147" s="192"/>
      <c r="E147" s="130">
        <v>45</v>
      </c>
      <c r="F147" s="77">
        <f t="shared" si="45"/>
        <v>0.57750000000000001</v>
      </c>
      <c r="G147" s="80" t="s">
        <v>401</v>
      </c>
    </row>
    <row r="148" spans="1:7" ht="38.25" customHeight="1" x14ac:dyDescent="0.25">
      <c r="A148" s="214" t="s">
        <v>419</v>
      </c>
      <c r="B148" s="189" t="s">
        <v>420</v>
      </c>
      <c r="C148" s="138" t="s">
        <v>122</v>
      </c>
      <c r="D148" s="130" t="s">
        <v>54</v>
      </c>
      <c r="E148" s="130">
        <v>45</v>
      </c>
      <c r="F148" s="77">
        <f t="shared" si="45"/>
        <v>0.57750000000000001</v>
      </c>
      <c r="G148" s="80" t="s">
        <v>401</v>
      </c>
    </row>
    <row r="149" spans="1:7" ht="28.5" customHeight="1" x14ac:dyDescent="0.25">
      <c r="A149" s="214"/>
      <c r="B149" s="189"/>
      <c r="C149" s="138" t="s">
        <v>108</v>
      </c>
      <c r="D149" s="130" t="s">
        <v>45</v>
      </c>
      <c r="E149" s="130">
        <v>30</v>
      </c>
      <c r="F149" s="77">
        <f t="shared" si="45"/>
        <v>0.38500000000000001</v>
      </c>
      <c r="G149" s="80" t="s">
        <v>401</v>
      </c>
    </row>
    <row r="150" spans="1:7" ht="17.25" customHeight="1" x14ac:dyDescent="0.25">
      <c r="A150" s="88" t="s">
        <v>421</v>
      </c>
      <c r="B150" s="208" t="s">
        <v>422</v>
      </c>
      <c r="C150" s="236"/>
      <c r="D150" s="236"/>
      <c r="E150" s="236"/>
      <c r="F150" s="236"/>
      <c r="G150" s="237"/>
    </row>
    <row r="151" spans="1:7" ht="39.75" customHeight="1" x14ac:dyDescent="0.25">
      <c r="A151" s="214" t="s">
        <v>423</v>
      </c>
      <c r="B151" s="189" t="s">
        <v>424</v>
      </c>
      <c r="C151" s="138" t="s">
        <v>130</v>
      </c>
      <c r="D151" s="130" t="s">
        <v>45</v>
      </c>
      <c r="E151" s="130">
        <v>11.4</v>
      </c>
      <c r="F151" s="77">
        <f t="shared" si="45"/>
        <v>0.14630000000000001</v>
      </c>
      <c r="G151" s="80" t="s">
        <v>401</v>
      </c>
    </row>
    <row r="152" spans="1:7" ht="68.25" customHeight="1" x14ac:dyDescent="0.25">
      <c r="A152" s="214"/>
      <c r="B152" s="189"/>
      <c r="C152" s="138" t="s">
        <v>131</v>
      </c>
      <c r="D152" s="130" t="s">
        <v>45</v>
      </c>
      <c r="E152" s="130">
        <v>23.4</v>
      </c>
      <c r="F152" s="77">
        <f t="shared" si="45"/>
        <v>0.30029999999999996</v>
      </c>
      <c r="G152" s="80" t="s">
        <v>401</v>
      </c>
    </row>
    <row r="153" spans="1:7" ht="45" x14ac:dyDescent="0.25">
      <c r="A153" s="88" t="s">
        <v>425</v>
      </c>
      <c r="B153" s="189" t="s">
        <v>426</v>
      </c>
      <c r="C153" s="189"/>
      <c r="D153" s="130" t="s">
        <v>132</v>
      </c>
      <c r="E153" s="130">
        <v>4.8</v>
      </c>
      <c r="F153" s="77">
        <f t="shared" si="45"/>
        <v>6.1600000000000002E-2</v>
      </c>
      <c r="G153" s="80">
        <f t="shared" ref="G153" si="46">$I$4*(E153/60)</f>
        <v>1.02</v>
      </c>
    </row>
    <row r="154" spans="1:7" ht="25.5" customHeight="1" x14ac:dyDescent="0.25">
      <c r="A154" s="88" t="s">
        <v>427</v>
      </c>
      <c r="B154" s="189" t="s">
        <v>429</v>
      </c>
      <c r="C154" s="189"/>
      <c r="D154" s="130" t="s">
        <v>54</v>
      </c>
      <c r="E154" s="130">
        <v>60</v>
      </c>
      <c r="F154" s="77">
        <f t="shared" si="45"/>
        <v>0.77</v>
      </c>
      <c r="G154" s="80" t="s">
        <v>401</v>
      </c>
    </row>
    <row r="155" spans="1:7" ht="25.5" customHeight="1" x14ac:dyDescent="0.25">
      <c r="A155" s="88" t="s">
        <v>428</v>
      </c>
      <c r="B155" s="189" t="s">
        <v>430</v>
      </c>
      <c r="C155" s="189"/>
      <c r="D155" s="130" t="s">
        <v>45</v>
      </c>
      <c r="E155" s="130">
        <v>30</v>
      </c>
      <c r="F155" s="136" t="s">
        <v>270</v>
      </c>
      <c r="G155" s="80" t="s">
        <v>401</v>
      </c>
    </row>
    <row r="156" spans="1:7" ht="30" customHeight="1" x14ac:dyDescent="0.25">
      <c r="A156" s="139" t="s">
        <v>431</v>
      </c>
      <c r="B156" s="248" t="s">
        <v>432</v>
      </c>
      <c r="C156" s="249"/>
      <c r="D156" s="130" t="s">
        <v>133</v>
      </c>
      <c r="E156" s="130">
        <v>87</v>
      </c>
      <c r="F156" s="136" t="s">
        <v>270</v>
      </c>
      <c r="G156" s="80" t="s">
        <v>401</v>
      </c>
    </row>
    <row r="157" spans="1:7" ht="37.5" customHeight="1" x14ac:dyDescent="0.25">
      <c r="A157" s="214" t="s">
        <v>433</v>
      </c>
      <c r="B157" s="189" t="s">
        <v>134</v>
      </c>
      <c r="C157" s="138" t="s">
        <v>135</v>
      </c>
      <c r="D157" s="192"/>
      <c r="E157" s="130">
        <v>30</v>
      </c>
      <c r="F157" s="77">
        <f t="shared" ref="F157" si="47">$H$4*(E157/60)</f>
        <v>0.38500000000000001</v>
      </c>
      <c r="G157" s="80">
        <f t="shared" ref="G157" si="48">$I$4*(E157/60)</f>
        <v>6.375</v>
      </c>
    </row>
    <row r="158" spans="1:7" ht="25.5" customHeight="1" x14ac:dyDescent="0.25">
      <c r="A158" s="214"/>
      <c r="B158" s="189"/>
      <c r="C158" s="138" t="s">
        <v>136</v>
      </c>
      <c r="D158" s="192"/>
      <c r="E158" s="192">
        <v>3.2</v>
      </c>
      <c r="F158" s="77"/>
      <c r="G158" s="80"/>
    </row>
    <row r="159" spans="1:7" ht="55.5" customHeight="1" x14ac:dyDescent="0.25">
      <c r="A159" s="214"/>
      <c r="B159" s="189"/>
      <c r="C159" s="138" t="s">
        <v>113</v>
      </c>
      <c r="D159" s="192"/>
      <c r="E159" s="192"/>
      <c r="F159" s="77">
        <f>$H$4*(E158/60)</f>
        <v>4.1066666666666668E-2</v>
      </c>
      <c r="G159" s="80">
        <f>$I$4*(E158/60)</f>
        <v>0.68</v>
      </c>
    </row>
    <row r="160" spans="1:7" ht="55.5" customHeight="1" x14ac:dyDescent="0.25">
      <c r="A160" s="214"/>
      <c r="B160" s="189"/>
      <c r="C160" s="138" t="s">
        <v>114</v>
      </c>
      <c r="D160" s="192"/>
      <c r="E160" s="130">
        <v>5.0999999999999996</v>
      </c>
      <c r="F160" s="77">
        <f>$H$4*(E160/60)</f>
        <v>6.5449999999999994E-2</v>
      </c>
      <c r="G160" s="80">
        <f>$I$4*(E160/60)</f>
        <v>1.08375</v>
      </c>
    </row>
    <row r="161" spans="1:8" ht="30" customHeight="1" x14ac:dyDescent="0.25">
      <c r="A161" s="214"/>
      <c r="B161" s="189"/>
      <c r="C161" s="138" t="s">
        <v>115</v>
      </c>
      <c r="D161" s="192"/>
      <c r="E161" s="130">
        <v>3.7</v>
      </c>
      <c r="F161" s="77">
        <f>$H$4*(E161/60)</f>
        <v>4.7483333333333336E-2</v>
      </c>
      <c r="G161" s="80">
        <f t="shared" ref="G161" si="49">$I$4*(E160/60)</f>
        <v>1.08375</v>
      </c>
    </row>
    <row r="162" spans="1:8" s="1" customFormat="1" ht="69.75" customHeight="1" thickBot="1" x14ac:dyDescent="0.3">
      <c r="A162" s="167"/>
      <c r="B162" s="255" t="s">
        <v>472</v>
      </c>
      <c r="C162" s="256"/>
      <c r="D162" s="130" t="s">
        <v>45</v>
      </c>
      <c r="E162" s="141" t="s">
        <v>46</v>
      </c>
      <c r="F162" s="136" t="s">
        <v>270</v>
      </c>
      <c r="G162" s="80" t="s">
        <v>401</v>
      </c>
    </row>
    <row r="163" spans="1:8" ht="15.75" thickBot="1" x14ac:dyDescent="0.3">
      <c r="A163" s="92" t="s">
        <v>434</v>
      </c>
      <c r="B163" s="190" t="s">
        <v>435</v>
      </c>
      <c r="C163" s="243"/>
      <c r="D163" s="243"/>
      <c r="E163" s="243"/>
      <c r="F163" s="243"/>
      <c r="G163" s="244"/>
    </row>
    <row r="164" spans="1:8" ht="24.75" customHeight="1" x14ac:dyDescent="0.25">
      <c r="A164" s="165" t="s">
        <v>436</v>
      </c>
      <c r="B164" s="193" t="s">
        <v>437</v>
      </c>
      <c r="C164" s="193"/>
      <c r="D164" s="134" t="s">
        <v>45</v>
      </c>
      <c r="E164" s="134">
        <v>69</v>
      </c>
      <c r="F164" s="136" t="s">
        <v>270</v>
      </c>
      <c r="G164" s="80" t="s">
        <v>401</v>
      </c>
      <c r="H164" t="s">
        <v>531</v>
      </c>
    </row>
    <row r="165" spans="1:8" ht="42" customHeight="1" x14ac:dyDescent="0.25">
      <c r="A165" s="88" t="s">
        <v>438</v>
      </c>
      <c r="B165" s="189" t="s">
        <v>440</v>
      </c>
      <c r="C165" s="189"/>
      <c r="D165" s="130" t="s">
        <v>137</v>
      </c>
      <c r="E165" s="130">
        <v>40.200000000000003</v>
      </c>
      <c r="F165" s="136" t="s">
        <v>270</v>
      </c>
      <c r="G165" s="80" t="s">
        <v>401</v>
      </c>
    </row>
    <row r="166" spans="1:8" x14ac:dyDescent="0.25">
      <c r="A166" s="88" t="s">
        <v>439</v>
      </c>
      <c r="B166" s="208" t="s">
        <v>441</v>
      </c>
      <c r="C166" s="209"/>
      <c r="D166" s="129"/>
      <c r="E166" s="129"/>
      <c r="F166" s="77"/>
      <c r="G166" s="80"/>
    </row>
    <row r="167" spans="1:8" ht="30" customHeight="1" x14ac:dyDescent="0.25">
      <c r="A167" s="88" t="s">
        <v>442</v>
      </c>
      <c r="B167" s="189" t="s">
        <v>443</v>
      </c>
      <c r="C167" s="189"/>
      <c r="D167" s="130" t="s">
        <v>45</v>
      </c>
      <c r="E167" s="130">
        <v>16.2</v>
      </c>
      <c r="F167" s="136" t="s">
        <v>270</v>
      </c>
      <c r="G167" s="80" t="s">
        <v>401</v>
      </c>
    </row>
    <row r="168" spans="1:8" ht="51" customHeight="1" x14ac:dyDescent="0.25">
      <c r="A168" s="88" t="s">
        <v>445</v>
      </c>
      <c r="B168" s="189" t="s">
        <v>444</v>
      </c>
      <c r="C168" s="189"/>
      <c r="D168" s="130" t="s">
        <v>45</v>
      </c>
      <c r="E168" s="130">
        <v>56.4</v>
      </c>
      <c r="F168" s="77">
        <f t="shared" ref="F168:F176" si="50">$H$4*(E168/60)</f>
        <v>0.7238</v>
      </c>
      <c r="G168" s="80">
        <f t="shared" ref="G168:G176" si="51">$I$4*(E168/60)</f>
        <v>11.984999999999999</v>
      </c>
    </row>
    <row r="169" spans="1:8" ht="29.25" customHeight="1" x14ac:dyDescent="0.25">
      <c r="A169" s="88" t="s">
        <v>446</v>
      </c>
      <c r="B169" s="189" t="s">
        <v>447</v>
      </c>
      <c r="C169" s="189"/>
      <c r="D169" s="130" t="s">
        <v>45</v>
      </c>
      <c r="E169" s="130">
        <v>10.199999999999999</v>
      </c>
      <c r="F169" s="77">
        <f t="shared" si="50"/>
        <v>0.13089999999999999</v>
      </c>
      <c r="G169" s="80">
        <f t="shared" si="51"/>
        <v>2.1675</v>
      </c>
    </row>
    <row r="170" spans="1:8" ht="51.75" customHeight="1" x14ac:dyDescent="0.25">
      <c r="A170" s="214" t="s">
        <v>448</v>
      </c>
      <c r="B170" s="189" t="s">
        <v>450</v>
      </c>
      <c r="C170" s="138" t="s">
        <v>113</v>
      </c>
      <c r="D170" s="192" t="s">
        <v>45</v>
      </c>
      <c r="E170" s="130">
        <v>3.2</v>
      </c>
      <c r="F170" s="77">
        <f t="shared" si="50"/>
        <v>4.1066666666666668E-2</v>
      </c>
      <c r="G170" s="80">
        <f t="shared" si="51"/>
        <v>0.68</v>
      </c>
    </row>
    <row r="171" spans="1:8" ht="51" customHeight="1" x14ac:dyDescent="0.25">
      <c r="A171" s="214"/>
      <c r="B171" s="189"/>
      <c r="C171" s="138" t="s">
        <v>114</v>
      </c>
      <c r="D171" s="192"/>
      <c r="E171" s="130">
        <v>5.0999999999999996</v>
      </c>
      <c r="F171" s="77">
        <f t="shared" si="50"/>
        <v>6.5449999999999994E-2</v>
      </c>
      <c r="G171" s="80">
        <f t="shared" si="51"/>
        <v>1.08375</v>
      </c>
    </row>
    <row r="172" spans="1:8" ht="31.5" customHeight="1" x14ac:dyDescent="0.25">
      <c r="A172" s="214"/>
      <c r="B172" s="195"/>
      <c r="C172" s="81" t="s">
        <v>115</v>
      </c>
      <c r="D172" s="197"/>
      <c r="E172" s="133">
        <v>3.7</v>
      </c>
      <c r="F172" s="82">
        <f t="shared" si="50"/>
        <v>4.7483333333333336E-2</v>
      </c>
      <c r="G172" s="83">
        <f t="shared" si="51"/>
        <v>0.78625</v>
      </c>
    </row>
    <row r="173" spans="1:8" x14ac:dyDescent="0.25">
      <c r="A173" s="168" t="s">
        <v>449</v>
      </c>
      <c r="B173" s="131" t="s">
        <v>451</v>
      </c>
      <c r="C173" s="96"/>
      <c r="D173" s="96"/>
      <c r="E173" s="96"/>
      <c r="F173" s="98"/>
      <c r="G173" s="169"/>
    </row>
    <row r="174" spans="1:8" x14ac:dyDescent="0.25">
      <c r="A174" s="88" t="s">
        <v>452</v>
      </c>
      <c r="B174" s="193" t="s">
        <v>454</v>
      </c>
      <c r="C174" s="193"/>
      <c r="D174" s="134" t="s">
        <v>45</v>
      </c>
      <c r="E174" s="134">
        <v>85.2</v>
      </c>
      <c r="F174" s="97">
        <f t="shared" si="50"/>
        <v>1.0934000000000001</v>
      </c>
      <c r="G174" s="170">
        <f t="shared" si="51"/>
        <v>18.105</v>
      </c>
    </row>
    <row r="175" spans="1:8" ht="29.25" customHeight="1" x14ac:dyDescent="0.25">
      <c r="A175" s="88" t="s">
        <v>453</v>
      </c>
      <c r="B175" s="189" t="s">
        <v>455</v>
      </c>
      <c r="C175" s="189"/>
      <c r="D175" s="130" t="s">
        <v>45</v>
      </c>
      <c r="E175" s="130">
        <v>33</v>
      </c>
      <c r="F175" s="82">
        <f t="shared" si="50"/>
        <v>0.42350000000000004</v>
      </c>
      <c r="G175" s="83">
        <f t="shared" si="51"/>
        <v>7.0125000000000002</v>
      </c>
    </row>
    <row r="176" spans="1:8" ht="38.25" customHeight="1" x14ac:dyDescent="0.25">
      <c r="A176" s="88" t="s">
        <v>457</v>
      </c>
      <c r="B176" s="189" t="s">
        <v>456</v>
      </c>
      <c r="C176" s="189"/>
      <c r="D176" s="130" t="s">
        <v>45</v>
      </c>
      <c r="E176" s="130">
        <v>118.2</v>
      </c>
      <c r="F176" s="82">
        <f t="shared" si="50"/>
        <v>1.5168999999999999</v>
      </c>
      <c r="G176" s="83">
        <f t="shared" si="51"/>
        <v>25.1175</v>
      </c>
    </row>
    <row r="177" spans="1:7" s="1" customFormat="1" ht="18" customHeight="1" x14ac:dyDescent="0.25">
      <c r="A177" s="168" t="s">
        <v>473</v>
      </c>
      <c r="B177" s="100" t="s">
        <v>458</v>
      </c>
      <c r="C177" s="144"/>
      <c r="D177" s="144"/>
      <c r="E177" s="144"/>
      <c r="F177" s="99"/>
      <c r="G177" s="171"/>
    </row>
    <row r="178" spans="1:7" s="1" customFormat="1" ht="16.5" customHeight="1" x14ac:dyDescent="0.25">
      <c r="A178" s="88" t="s">
        <v>459</v>
      </c>
      <c r="B178" s="193" t="s">
        <v>125</v>
      </c>
      <c r="C178" s="193"/>
      <c r="D178" s="134" t="s">
        <v>45</v>
      </c>
      <c r="E178" s="134">
        <v>15</v>
      </c>
      <c r="F178" s="97">
        <f t="shared" ref="F178:F179" si="52">$H$4*(E178/60)</f>
        <v>0.1925</v>
      </c>
      <c r="G178" s="170">
        <f t="shared" ref="G178:G179" si="53">$I$4*(E178/60)</f>
        <v>3.1875</v>
      </c>
    </row>
    <row r="179" spans="1:7" s="1" customFormat="1" ht="16.5" customHeight="1" x14ac:dyDescent="0.25">
      <c r="A179" s="88" t="s">
        <v>461</v>
      </c>
      <c r="B179" s="189" t="s">
        <v>126</v>
      </c>
      <c r="C179" s="189"/>
      <c r="D179" s="130" t="s">
        <v>45</v>
      </c>
      <c r="E179" s="130">
        <v>9</v>
      </c>
      <c r="F179" s="82">
        <f t="shared" si="52"/>
        <v>0.11549999999999999</v>
      </c>
      <c r="G179" s="83">
        <f t="shared" si="53"/>
        <v>1.9124999999999999</v>
      </c>
    </row>
    <row r="180" spans="1:7" s="1" customFormat="1" ht="27.75" customHeight="1" thickBot="1" x14ac:dyDescent="0.3">
      <c r="A180" s="88" t="s">
        <v>460</v>
      </c>
      <c r="B180" s="220" t="s">
        <v>462</v>
      </c>
      <c r="C180" s="221"/>
      <c r="D180" s="130" t="s">
        <v>45</v>
      </c>
      <c r="E180" s="152" t="s">
        <v>46</v>
      </c>
      <c r="F180" s="136" t="s">
        <v>270</v>
      </c>
      <c r="G180" s="80" t="s">
        <v>401</v>
      </c>
    </row>
    <row r="181" spans="1:7" ht="15.75" thickBot="1" x14ac:dyDescent="0.3">
      <c r="A181" s="92" t="s">
        <v>474</v>
      </c>
      <c r="B181" s="190" t="s">
        <v>475</v>
      </c>
      <c r="C181" s="243"/>
      <c r="D181" s="243"/>
      <c r="E181" s="243"/>
      <c r="F181" s="243"/>
      <c r="G181" s="244"/>
    </row>
    <row r="182" spans="1:7" ht="16.5" customHeight="1" x14ac:dyDescent="0.25">
      <c r="A182" s="214" t="s">
        <v>476</v>
      </c>
      <c r="B182" s="189" t="s">
        <v>477</v>
      </c>
      <c r="C182" s="138" t="s">
        <v>138</v>
      </c>
      <c r="D182" s="192" t="s">
        <v>45</v>
      </c>
      <c r="E182" s="130">
        <v>111.6</v>
      </c>
      <c r="F182" s="136" t="s">
        <v>270</v>
      </c>
      <c r="G182" s="80" t="s">
        <v>401</v>
      </c>
    </row>
    <row r="183" spans="1:7" ht="16.5" customHeight="1" x14ac:dyDescent="0.25">
      <c r="A183" s="214"/>
      <c r="B183" s="189"/>
      <c r="C183" s="138" t="s">
        <v>139</v>
      </c>
      <c r="D183" s="192"/>
      <c r="E183" s="130">
        <v>67.2</v>
      </c>
      <c r="F183" s="136" t="s">
        <v>270</v>
      </c>
      <c r="G183" s="80" t="s">
        <v>401</v>
      </c>
    </row>
    <row r="184" spans="1:7" ht="16.5" customHeight="1" x14ac:dyDescent="0.25">
      <c r="A184" s="214" t="s">
        <v>478</v>
      </c>
      <c r="B184" s="189" t="s">
        <v>479</v>
      </c>
      <c r="C184" s="138" t="s">
        <v>138</v>
      </c>
      <c r="D184" s="192" t="s">
        <v>45</v>
      </c>
      <c r="E184" s="130">
        <v>166.2</v>
      </c>
      <c r="F184" s="136" t="s">
        <v>270</v>
      </c>
      <c r="G184" s="80" t="s">
        <v>401</v>
      </c>
    </row>
    <row r="185" spans="1:7" ht="16.5" customHeight="1" x14ac:dyDescent="0.25">
      <c r="A185" s="214"/>
      <c r="B185" s="189"/>
      <c r="C185" s="138" t="s">
        <v>139</v>
      </c>
      <c r="D185" s="192"/>
      <c r="E185" s="130">
        <v>121.8</v>
      </c>
      <c r="F185" s="136" t="s">
        <v>270</v>
      </c>
      <c r="G185" s="80" t="s">
        <v>401</v>
      </c>
    </row>
    <row r="186" spans="1:7" ht="57" customHeight="1" x14ac:dyDescent="0.25">
      <c r="A186" s="214" t="s">
        <v>480</v>
      </c>
      <c r="B186" s="189" t="s">
        <v>481</v>
      </c>
      <c r="C186" s="138" t="s">
        <v>140</v>
      </c>
      <c r="D186" s="192" t="s">
        <v>54</v>
      </c>
      <c r="E186" s="130">
        <v>34.200000000000003</v>
      </c>
      <c r="F186" s="136" t="s">
        <v>270</v>
      </c>
      <c r="G186" s="80" t="s">
        <v>401</v>
      </c>
    </row>
    <row r="187" spans="1:7" ht="15.75" customHeight="1" x14ac:dyDescent="0.25">
      <c r="A187" s="214"/>
      <c r="B187" s="189"/>
      <c r="C187" s="138" t="s">
        <v>53</v>
      </c>
      <c r="D187" s="192"/>
      <c r="E187" s="130">
        <v>90</v>
      </c>
      <c r="F187" s="136" t="s">
        <v>270</v>
      </c>
      <c r="G187" s="80" t="s">
        <v>401</v>
      </c>
    </row>
    <row r="188" spans="1:7" ht="49.5" customHeight="1" x14ac:dyDescent="0.25">
      <c r="A188" s="214"/>
      <c r="B188" s="189"/>
      <c r="C188" s="138" t="s">
        <v>56</v>
      </c>
      <c r="D188" s="192"/>
      <c r="E188" s="130">
        <v>55.8</v>
      </c>
      <c r="F188" s="136" t="s">
        <v>270</v>
      </c>
      <c r="G188" s="80" t="s">
        <v>401</v>
      </c>
    </row>
    <row r="189" spans="1:7" ht="39.75" customHeight="1" x14ac:dyDescent="0.25">
      <c r="A189" s="214" t="s">
        <v>482</v>
      </c>
      <c r="B189" s="189" t="s">
        <v>483</v>
      </c>
      <c r="C189" s="138" t="s">
        <v>122</v>
      </c>
      <c r="D189" s="130" t="s">
        <v>54</v>
      </c>
      <c r="E189" s="130">
        <v>45</v>
      </c>
      <c r="F189" s="136" t="s">
        <v>270</v>
      </c>
      <c r="G189" s="80" t="s">
        <v>401</v>
      </c>
    </row>
    <row r="190" spans="1:7" ht="48.75" customHeight="1" x14ac:dyDescent="0.25">
      <c r="A190" s="214"/>
      <c r="B190" s="189"/>
      <c r="C190" s="138" t="s">
        <v>56</v>
      </c>
      <c r="D190" s="130" t="s">
        <v>45</v>
      </c>
      <c r="E190" s="130">
        <v>6.6</v>
      </c>
      <c r="F190" s="136" t="s">
        <v>270</v>
      </c>
      <c r="G190" s="80" t="s">
        <v>401</v>
      </c>
    </row>
    <row r="191" spans="1:7" ht="42.75" customHeight="1" thickBot="1" x14ac:dyDescent="0.3">
      <c r="A191" s="88" t="s">
        <v>484</v>
      </c>
      <c r="B191" s="189" t="s">
        <v>485</v>
      </c>
      <c r="C191" s="189"/>
      <c r="D191" s="130" t="s">
        <v>45</v>
      </c>
      <c r="E191" s="130">
        <v>21</v>
      </c>
      <c r="F191" s="136" t="s">
        <v>270</v>
      </c>
      <c r="G191" s="80" t="s">
        <v>401</v>
      </c>
    </row>
    <row r="192" spans="1:7" ht="15" customHeight="1" thickBot="1" x14ac:dyDescent="0.3">
      <c r="A192" s="92" t="s">
        <v>486</v>
      </c>
      <c r="B192" s="190" t="s">
        <v>487</v>
      </c>
      <c r="C192" s="243"/>
      <c r="D192" s="243"/>
      <c r="E192" s="243"/>
      <c r="F192" s="243"/>
      <c r="G192" s="244"/>
    </row>
    <row r="193" spans="1:7" ht="27" customHeight="1" x14ac:dyDescent="0.25">
      <c r="A193" s="179" t="s">
        <v>488</v>
      </c>
      <c r="B193" s="182" t="s">
        <v>495</v>
      </c>
      <c r="C193" s="138" t="s">
        <v>524</v>
      </c>
      <c r="D193" s="130" t="s">
        <v>45</v>
      </c>
      <c r="E193" s="130">
        <v>52.2</v>
      </c>
      <c r="F193" s="136" t="s">
        <v>270</v>
      </c>
      <c r="G193" s="80" t="s">
        <v>401</v>
      </c>
    </row>
    <row r="194" spans="1:7" s="1" customFormat="1" ht="41.25" customHeight="1" x14ac:dyDescent="0.25">
      <c r="A194" s="180"/>
      <c r="B194" s="183"/>
      <c r="C194" s="138" t="s">
        <v>532</v>
      </c>
      <c r="D194" s="130" t="s">
        <v>45</v>
      </c>
      <c r="E194" s="130">
        <v>52.2</v>
      </c>
      <c r="F194" s="77">
        <f t="shared" ref="F194" si="54">$H$4*(E194/60)</f>
        <v>0.66990000000000005</v>
      </c>
      <c r="G194" s="80" t="s">
        <v>401</v>
      </c>
    </row>
    <row r="195" spans="1:7" s="1" customFormat="1" ht="47.25" customHeight="1" x14ac:dyDescent="0.25">
      <c r="A195" s="181"/>
      <c r="B195" s="184"/>
      <c r="C195" s="138" t="s">
        <v>533</v>
      </c>
      <c r="D195" s="130" t="s">
        <v>45</v>
      </c>
      <c r="E195" s="130">
        <v>52.2</v>
      </c>
      <c r="F195" s="97">
        <f>($H$4*(E195/60))*60%</f>
        <v>0.40194000000000002</v>
      </c>
      <c r="G195" s="80" t="s">
        <v>401</v>
      </c>
    </row>
    <row r="196" spans="1:7" ht="50.25" customHeight="1" x14ac:dyDescent="0.25">
      <c r="A196" s="185" t="s">
        <v>489</v>
      </c>
      <c r="B196" s="186" t="s">
        <v>496</v>
      </c>
      <c r="C196" s="138" t="s">
        <v>524</v>
      </c>
      <c r="D196" s="130" t="s">
        <v>45</v>
      </c>
      <c r="E196" s="130">
        <v>48.6</v>
      </c>
      <c r="F196" s="136" t="s">
        <v>270</v>
      </c>
      <c r="G196" s="80" t="s">
        <v>401</v>
      </c>
    </row>
    <row r="197" spans="1:7" s="1" customFormat="1" ht="50.25" customHeight="1" x14ac:dyDescent="0.25">
      <c r="A197" s="180"/>
      <c r="B197" s="183"/>
      <c r="C197" s="138" t="s">
        <v>532</v>
      </c>
      <c r="D197" s="130" t="s">
        <v>45</v>
      </c>
      <c r="E197" s="130">
        <v>48.6</v>
      </c>
      <c r="F197" s="77">
        <f t="shared" ref="F197" si="55">$H$4*(E197/60)</f>
        <v>0.62370000000000003</v>
      </c>
      <c r="G197" s="80" t="s">
        <v>401</v>
      </c>
    </row>
    <row r="198" spans="1:7" s="1" customFormat="1" ht="50.25" customHeight="1" x14ac:dyDescent="0.25">
      <c r="A198" s="181"/>
      <c r="B198" s="184"/>
      <c r="C198" s="138" t="s">
        <v>533</v>
      </c>
      <c r="D198" s="130" t="s">
        <v>45</v>
      </c>
      <c r="E198" s="130">
        <v>48.6</v>
      </c>
      <c r="F198" s="77">
        <f>($H$4*(E198/60))*60%</f>
        <v>0.37422</v>
      </c>
      <c r="G198" s="80" t="s">
        <v>401</v>
      </c>
    </row>
    <row r="199" spans="1:7" ht="28.5" customHeight="1" x14ac:dyDescent="0.25">
      <c r="A199" s="185" t="s">
        <v>490</v>
      </c>
      <c r="B199" s="186" t="s">
        <v>497</v>
      </c>
      <c r="C199" s="138" t="s">
        <v>524</v>
      </c>
      <c r="D199" s="130" t="s">
        <v>45</v>
      </c>
      <c r="E199" s="130">
        <v>11.4</v>
      </c>
      <c r="F199" s="136" t="s">
        <v>270</v>
      </c>
      <c r="G199" s="80" t="s">
        <v>401</v>
      </c>
    </row>
    <row r="200" spans="1:7" s="1" customFormat="1" ht="38.25" customHeight="1" x14ac:dyDescent="0.25">
      <c r="A200" s="180"/>
      <c r="B200" s="183"/>
      <c r="C200" s="138" t="s">
        <v>532</v>
      </c>
      <c r="D200" s="130" t="s">
        <v>45</v>
      </c>
      <c r="E200" s="130">
        <v>11.4</v>
      </c>
      <c r="F200" s="77">
        <f t="shared" ref="F200" si="56">$H$4*(E200/60)</f>
        <v>0.14630000000000001</v>
      </c>
      <c r="G200" s="80" t="s">
        <v>401</v>
      </c>
    </row>
    <row r="201" spans="1:7" s="1" customFormat="1" ht="51" customHeight="1" x14ac:dyDescent="0.25">
      <c r="A201" s="181"/>
      <c r="B201" s="184"/>
      <c r="C201" s="138" t="s">
        <v>533</v>
      </c>
      <c r="D201" s="130" t="s">
        <v>45</v>
      </c>
      <c r="E201" s="130">
        <v>11.4</v>
      </c>
      <c r="F201" s="77">
        <f>($H$4*(E201/60))*60%</f>
        <v>8.7780000000000011E-2</v>
      </c>
      <c r="G201" s="80" t="s">
        <v>401</v>
      </c>
    </row>
    <row r="202" spans="1:7" ht="39.75" customHeight="1" x14ac:dyDescent="0.25">
      <c r="A202" s="88" t="s">
        <v>491</v>
      </c>
      <c r="B202" s="189" t="s">
        <v>498</v>
      </c>
      <c r="C202" s="189"/>
      <c r="D202" s="130" t="s">
        <v>54</v>
      </c>
      <c r="E202" s="130">
        <v>45</v>
      </c>
      <c r="F202" s="136" t="s">
        <v>270</v>
      </c>
      <c r="G202" s="80" t="s">
        <v>401</v>
      </c>
    </row>
    <row r="203" spans="1:7" ht="48" customHeight="1" x14ac:dyDescent="0.25">
      <c r="A203" s="214" t="s">
        <v>492</v>
      </c>
      <c r="B203" s="189" t="s">
        <v>499</v>
      </c>
      <c r="C203" s="138" t="s">
        <v>141</v>
      </c>
      <c r="D203" s="192" t="s">
        <v>45</v>
      </c>
      <c r="E203" s="130">
        <v>27</v>
      </c>
      <c r="F203" s="136" t="s">
        <v>270</v>
      </c>
      <c r="G203" s="80" t="s">
        <v>401</v>
      </c>
    </row>
    <row r="204" spans="1:7" ht="34.5" customHeight="1" x14ac:dyDescent="0.25">
      <c r="A204" s="214"/>
      <c r="B204" s="189"/>
      <c r="C204" s="138" t="s">
        <v>108</v>
      </c>
      <c r="D204" s="192"/>
      <c r="E204" s="130">
        <v>52.2</v>
      </c>
      <c r="F204" s="136" t="s">
        <v>270</v>
      </c>
      <c r="G204" s="80" t="s">
        <v>401</v>
      </c>
    </row>
    <row r="205" spans="1:7" s="1" customFormat="1" ht="44.25" customHeight="1" x14ac:dyDescent="0.25">
      <c r="A205" s="185" t="s">
        <v>493</v>
      </c>
      <c r="B205" s="187" t="s">
        <v>500</v>
      </c>
      <c r="C205" s="138" t="s">
        <v>532</v>
      </c>
      <c r="D205" s="130" t="s">
        <v>45</v>
      </c>
      <c r="E205" s="130">
        <v>2.4</v>
      </c>
      <c r="F205" s="97">
        <f t="shared" ref="F205" si="57">$H$4*(E205/60)</f>
        <v>3.0800000000000001E-2</v>
      </c>
      <c r="G205" s="170">
        <f t="shared" ref="G205" si="58">$I$4*(E205/60)</f>
        <v>0.51</v>
      </c>
    </row>
    <row r="206" spans="1:7" s="1" customFormat="1" ht="50.25" customHeight="1" x14ac:dyDescent="0.25">
      <c r="A206" s="181"/>
      <c r="B206" s="188"/>
      <c r="C206" s="138" t="s">
        <v>533</v>
      </c>
      <c r="D206" s="130" t="s">
        <v>45</v>
      </c>
      <c r="E206" s="130">
        <v>2.4</v>
      </c>
      <c r="F206" s="77">
        <f>($H$4*(E206/60))*60%</f>
        <v>1.848E-2</v>
      </c>
      <c r="G206" s="80" t="s">
        <v>401</v>
      </c>
    </row>
    <row r="207" spans="1:7" s="1" customFormat="1" ht="34.5" customHeight="1" thickBot="1" x14ac:dyDescent="0.3">
      <c r="A207" s="88" t="s">
        <v>494</v>
      </c>
      <c r="B207" s="208" t="s">
        <v>501</v>
      </c>
      <c r="C207" s="209"/>
      <c r="D207" s="130" t="s">
        <v>45</v>
      </c>
      <c r="E207" s="130">
        <v>15</v>
      </c>
      <c r="F207" s="136" t="s">
        <v>270</v>
      </c>
      <c r="G207" s="80" t="s">
        <v>401</v>
      </c>
    </row>
    <row r="208" spans="1:7" ht="30.75" customHeight="1" thickBot="1" x14ac:dyDescent="0.3">
      <c r="A208" s="92" t="s">
        <v>502</v>
      </c>
      <c r="B208" s="190" t="s">
        <v>503</v>
      </c>
      <c r="C208" s="243"/>
      <c r="D208" s="243"/>
      <c r="E208" s="243"/>
      <c r="F208" s="243"/>
      <c r="G208" s="244"/>
    </row>
    <row r="209" spans="1:7" ht="40.5" customHeight="1" x14ac:dyDescent="0.25">
      <c r="A209" s="166" t="s">
        <v>504</v>
      </c>
      <c r="B209" s="189" t="s">
        <v>508</v>
      </c>
      <c r="C209" s="189"/>
      <c r="D209" s="253" t="s">
        <v>142</v>
      </c>
      <c r="E209" s="253" t="s">
        <v>143</v>
      </c>
      <c r="F209" s="136" t="s">
        <v>270</v>
      </c>
      <c r="G209" s="80" t="s">
        <v>401</v>
      </c>
    </row>
    <row r="210" spans="1:7" ht="36.75" customHeight="1" x14ac:dyDescent="0.25">
      <c r="A210" s="166" t="s">
        <v>505</v>
      </c>
      <c r="B210" s="189" t="s">
        <v>509</v>
      </c>
      <c r="C210" s="189"/>
      <c r="D210" s="254"/>
      <c r="E210" s="254"/>
      <c r="F210" s="136" t="s">
        <v>270</v>
      </c>
      <c r="G210" s="80" t="s">
        <v>401</v>
      </c>
    </row>
    <row r="211" spans="1:7" ht="43.5" customHeight="1" x14ac:dyDescent="0.25">
      <c r="A211" s="166" t="s">
        <v>506</v>
      </c>
      <c r="B211" s="189" t="s">
        <v>510</v>
      </c>
      <c r="C211" s="189"/>
      <c r="D211" s="254"/>
      <c r="E211" s="254"/>
      <c r="F211" s="136" t="s">
        <v>270</v>
      </c>
      <c r="G211" s="80" t="s">
        <v>401</v>
      </c>
    </row>
    <row r="212" spans="1:7" ht="51.75" customHeight="1" x14ac:dyDescent="0.25">
      <c r="A212" s="166" t="s">
        <v>507</v>
      </c>
      <c r="B212" s="189" t="s">
        <v>511</v>
      </c>
      <c r="C212" s="189"/>
      <c r="D212" s="254"/>
      <c r="E212" s="254"/>
      <c r="F212" s="136" t="s">
        <v>270</v>
      </c>
      <c r="G212" s="80" t="s">
        <v>401</v>
      </c>
    </row>
    <row r="213" spans="1:7" s="1" customFormat="1" ht="52.5" customHeight="1" thickBot="1" x14ac:dyDescent="0.3">
      <c r="A213" s="166" t="s">
        <v>512</v>
      </c>
      <c r="B213" s="189" t="s">
        <v>513</v>
      </c>
      <c r="C213" s="189"/>
      <c r="D213" s="254"/>
      <c r="E213" s="254"/>
      <c r="F213" s="137" t="s">
        <v>270</v>
      </c>
      <c r="G213" s="83" t="s">
        <v>401</v>
      </c>
    </row>
    <row r="214" spans="1:7" ht="34.5" thickBot="1" x14ac:dyDescent="0.3">
      <c r="A214" s="92" t="s">
        <v>514</v>
      </c>
      <c r="B214" s="190" t="s">
        <v>515</v>
      </c>
      <c r="C214" s="191"/>
      <c r="D214" s="157" t="s">
        <v>142</v>
      </c>
      <c r="E214" s="154" t="s">
        <v>400</v>
      </c>
      <c r="F214" s="155">
        <v>1.1599999999999999</v>
      </c>
      <c r="G214" s="156" t="s">
        <v>401</v>
      </c>
    </row>
    <row r="215" spans="1:7" ht="93.75" customHeight="1" thickBot="1" x14ac:dyDescent="0.3">
      <c r="A215" s="92" t="s">
        <v>516</v>
      </c>
      <c r="B215" s="190" t="s">
        <v>517</v>
      </c>
      <c r="C215" s="191"/>
      <c r="D215" s="157" t="s">
        <v>45</v>
      </c>
      <c r="E215" s="154" t="s">
        <v>519</v>
      </c>
      <c r="F215" s="137" t="s">
        <v>270</v>
      </c>
      <c r="G215" s="83" t="s">
        <v>401</v>
      </c>
    </row>
    <row r="216" spans="1:7" ht="26.25" customHeight="1" thickBot="1" x14ac:dyDescent="0.3">
      <c r="A216" s="92" t="s">
        <v>518</v>
      </c>
      <c r="B216" s="190" t="s">
        <v>520</v>
      </c>
      <c r="C216" s="243"/>
      <c r="D216" s="243" t="s">
        <v>45</v>
      </c>
      <c r="E216" s="243" t="s">
        <v>143</v>
      </c>
      <c r="F216" s="243" t="s">
        <v>270</v>
      </c>
      <c r="G216" s="244" t="s">
        <v>401</v>
      </c>
    </row>
    <row r="217" spans="1:7" ht="91.5" customHeight="1" x14ac:dyDescent="0.25">
      <c r="A217" s="88"/>
      <c r="B217" s="129" t="s">
        <v>525</v>
      </c>
      <c r="C217" s="138" t="s">
        <v>524</v>
      </c>
      <c r="D217" s="140" t="s">
        <v>529</v>
      </c>
      <c r="E217" s="153" t="s">
        <v>46</v>
      </c>
      <c r="F217" s="137" t="s">
        <v>270</v>
      </c>
      <c r="G217" s="83" t="s">
        <v>401</v>
      </c>
    </row>
    <row r="218" spans="1:7" ht="69.75" customHeight="1" x14ac:dyDescent="0.25">
      <c r="A218" s="88"/>
      <c r="B218" s="129" t="s">
        <v>526</v>
      </c>
      <c r="C218" s="138" t="s">
        <v>108</v>
      </c>
      <c r="D218" s="130" t="s">
        <v>530</v>
      </c>
      <c r="E218" s="153" t="s">
        <v>46</v>
      </c>
      <c r="F218" s="137" t="s">
        <v>270</v>
      </c>
      <c r="G218" s="83" t="s">
        <v>401</v>
      </c>
    </row>
    <row r="219" spans="1:7" s="1" customFormat="1" ht="63.75" customHeight="1" x14ac:dyDescent="0.25">
      <c r="A219" s="88"/>
      <c r="B219" s="129" t="s">
        <v>527</v>
      </c>
      <c r="C219" s="138" t="s">
        <v>108</v>
      </c>
      <c r="D219" s="134" t="s">
        <v>529</v>
      </c>
      <c r="E219" s="130">
        <v>60</v>
      </c>
      <c r="F219" s="82">
        <f t="shared" ref="F219" si="59">$H$4*(E219/60)</f>
        <v>0.77</v>
      </c>
      <c r="G219" s="83" t="s">
        <v>401</v>
      </c>
    </row>
    <row r="220" spans="1:7" s="1" customFormat="1" ht="88.5" customHeight="1" thickBot="1" x14ac:dyDescent="0.3">
      <c r="A220" s="89"/>
      <c r="B220" s="142" t="s">
        <v>525</v>
      </c>
      <c r="C220" s="74" t="s">
        <v>528</v>
      </c>
      <c r="D220" s="141" t="s">
        <v>530</v>
      </c>
      <c r="E220" s="172" t="s">
        <v>46</v>
      </c>
      <c r="F220" s="173" t="s">
        <v>270</v>
      </c>
      <c r="G220" s="174" t="s">
        <v>401</v>
      </c>
    </row>
    <row r="221" spans="1:7" s="1" customFormat="1" x14ac:dyDescent="0.25">
      <c r="A221" s="85"/>
      <c r="C221" s="72"/>
      <c r="D221" s="69"/>
      <c r="E221" s="69"/>
    </row>
    <row r="222" spans="1:7" s="1" customFormat="1" ht="108.75" customHeight="1" x14ac:dyDescent="0.25">
      <c r="A222" s="85"/>
      <c r="B222" s="242" t="s">
        <v>362</v>
      </c>
      <c r="C222" s="242"/>
      <c r="D222" s="242"/>
      <c r="E222" s="242"/>
      <c r="F222" s="242"/>
      <c r="G222" s="242"/>
    </row>
    <row r="223" spans="1:7" x14ac:dyDescent="0.25">
      <c r="B223" t="s">
        <v>361</v>
      </c>
    </row>
  </sheetData>
  <mergeCells count="213">
    <mergeCell ref="B216:G216"/>
    <mergeCell ref="B207:C207"/>
    <mergeCell ref="B208:G208"/>
    <mergeCell ref="B213:C213"/>
    <mergeCell ref="D209:D213"/>
    <mergeCell ref="E209:E213"/>
    <mergeCell ref="B162:C162"/>
    <mergeCell ref="B181:G181"/>
    <mergeCell ref="B192:G192"/>
    <mergeCell ref="B168:C168"/>
    <mergeCell ref="B169:C169"/>
    <mergeCell ref="B184:B185"/>
    <mergeCell ref="D184:D185"/>
    <mergeCell ref="B186:B188"/>
    <mergeCell ref="D186:D188"/>
    <mergeCell ref="B179:C179"/>
    <mergeCell ref="B180:C180"/>
    <mergeCell ref="B170:B172"/>
    <mergeCell ref="D170:D172"/>
    <mergeCell ref="B174:C174"/>
    <mergeCell ref="B175:C175"/>
    <mergeCell ref="B176:C176"/>
    <mergeCell ref="B210:C210"/>
    <mergeCell ref="B211:C211"/>
    <mergeCell ref="B222:G222"/>
    <mergeCell ref="B107:G107"/>
    <mergeCell ref="B117:C117"/>
    <mergeCell ref="B137:C137"/>
    <mergeCell ref="B138:G138"/>
    <mergeCell ref="B142:G142"/>
    <mergeCell ref="B143:G143"/>
    <mergeCell ref="B150:G150"/>
    <mergeCell ref="B156:C156"/>
    <mergeCell ref="B163:G163"/>
    <mergeCell ref="G139:G141"/>
    <mergeCell ref="B108:C108"/>
    <mergeCell ref="B109:B110"/>
    <mergeCell ref="D109:D110"/>
    <mergeCell ref="B111:B112"/>
    <mergeCell ref="D111:D112"/>
    <mergeCell ref="B118:B120"/>
    <mergeCell ref="D118:D120"/>
    <mergeCell ref="B121:C121"/>
    <mergeCell ref="B113:C113"/>
    <mergeCell ref="B114:B115"/>
    <mergeCell ref="D114:D115"/>
    <mergeCell ref="B178:C178"/>
    <mergeCell ref="B116:C116"/>
    <mergeCell ref="A4:G4"/>
    <mergeCell ref="B26:G26"/>
    <mergeCell ref="B39:G39"/>
    <mergeCell ref="B47:G47"/>
    <mergeCell ref="B84:B85"/>
    <mergeCell ref="A84:A85"/>
    <mergeCell ref="D84:D85"/>
    <mergeCell ref="A189:A190"/>
    <mergeCell ref="A203:A204"/>
    <mergeCell ref="B12:G12"/>
    <mergeCell ref="B21:G21"/>
    <mergeCell ref="B86:C86"/>
    <mergeCell ref="A87:A88"/>
    <mergeCell ref="B87:B88"/>
    <mergeCell ref="D87:D88"/>
    <mergeCell ref="A148:A149"/>
    <mergeCell ref="A151:A152"/>
    <mergeCell ref="A157:A161"/>
    <mergeCell ref="A170:A172"/>
    <mergeCell ref="A182:A183"/>
    <mergeCell ref="A184:A185"/>
    <mergeCell ref="A186:A188"/>
    <mergeCell ref="A109:A110"/>
    <mergeCell ref="A111:A112"/>
    <mergeCell ref="A114:A115"/>
    <mergeCell ref="A118:A120"/>
    <mergeCell ref="A123:A125"/>
    <mergeCell ref="A128:A129"/>
    <mergeCell ref="A131:A132"/>
    <mergeCell ref="A133:A136"/>
    <mergeCell ref="A65:A72"/>
    <mergeCell ref="A74:A77"/>
    <mergeCell ref="A78:A81"/>
    <mergeCell ref="A82:A83"/>
    <mergeCell ref="A89:A92"/>
    <mergeCell ref="A93:A94"/>
    <mergeCell ref="A95:A96"/>
    <mergeCell ref="A97:A99"/>
    <mergeCell ref="A102:A103"/>
    <mergeCell ref="B7:G7"/>
    <mergeCell ref="A13:A14"/>
    <mergeCell ref="A18:A20"/>
    <mergeCell ref="A22:A25"/>
    <mergeCell ref="A27:A30"/>
    <mergeCell ref="E8:E11"/>
    <mergeCell ref="B22:B25"/>
    <mergeCell ref="D22:D25"/>
    <mergeCell ref="B27:B30"/>
    <mergeCell ref="D27:D30"/>
    <mergeCell ref="A34:A38"/>
    <mergeCell ref="A43:A46"/>
    <mergeCell ref="A49:A52"/>
    <mergeCell ref="A53:A54"/>
    <mergeCell ref="A56:A59"/>
    <mergeCell ref="A60:A61"/>
    <mergeCell ref="A62:A64"/>
    <mergeCell ref="B8:C8"/>
    <mergeCell ref="D8:D11"/>
    <mergeCell ref="B9:C9"/>
    <mergeCell ref="B10:C10"/>
    <mergeCell ref="B11:C11"/>
    <mergeCell ref="B16:C16"/>
    <mergeCell ref="B17:C17"/>
    <mergeCell ref="B18:B20"/>
    <mergeCell ref="B13:B14"/>
    <mergeCell ref="D13:D14"/>
    <mergeCell ref="B15:C15"/>
    <mergeCell ref="B34:B38"/>
    <mergeCell ref="B31:C31"/>
    <mergeCell ref="B32:C32"/>
    <mergeCell ref="B41:C41"/>
    <mergeCell ref="B42:C42"/>
    <mergeCell ref="B43:B46"/>
    <mergeCell ref="D43:D46"/>
    <mergeCell ref="B48:C48"/>
    <mergeCell ref="B49:B52"/>
    <mergeCell ref="D49:D52"/>
    <mergeCell ref="D56:D58"/>
    <mergeCell ref="B60:B61"/>
    <mergeCell ref="D60:D61"/>
    <mergeCell ref="B53:B54"/>
    <mergeCell ref="B55:C55"/>
    <mergeCell ref="B56:B59"/>
    <mergeCell ref="B62:B64"/>
    <mergeCell ref="D62:D64"/>
    <mergeCell ref="B65:B72"/>
    <mergeCell ref="C65:C66"/>
    <mergeCell ref="D65:D72"/>
    <mergeCell ref="C67:C68"/>
    <mergeCell ref="C69:C70"/>
    <mergeCell ref="B78:B81"/>
    <mergeCell ref="D78:D81"/>
    <mergeCell ref="C71:C72"/>
    <mergeCell ref="B73:C73"/>
    <mergeCell ref="B74:B77"/>
    <mergeCell ref="D74:D77"/>
    <mergeCell ref="B82:B83"/>
    <mergeCell ref="D82:D83"/>
    <mergeCell ref="B89:B92"/>
    <mergeCell ref="D89:D92"/>
    <mergeCell ref="B97:B99"/>
    <mergeCell ref="D97:D99"/>
    <mergeCell ref="B100:C100"/>
    <mergeCell ref="B93:B94"/>
    <mergeCell ref="D93:D94"/>
    <mergeCell ref="B95:B96"/>
    <mergeCell ref="D95:D96"/>
    <mergeCell ref="B105:C105"/>
    <mergeCell ref="B101:C101"/>
    <mergeCell ref="B102:B103"/>
    <mergeCell ref="D102:D103"/>
    <mergeCell ref="B104:C104"/>
    <mergeCell ref="B167:C167"/>
    <mergeCell ref="B126:C126"/>
    <mergeCell ref="B127:F127"/>
    <mergeCell ref="B128:B129"/>
    <mergeCell ref="B130:C130"/>
    <mergeCell ref="B122:C122"/>
    <mergeCell ref="B123:B125"/>
    <mergeCell ref="D123:D125"/>
    <mergeCell ref="B131:B132"/>
    <mergeCell ref="D131:D132"/>
    <mergeCell ref="B133:B136"/>
    <mergeCell ref="D133:D136"/>
    <mergeCell ref="B165:C165"/>
    <mergeCell ref="B166:C166"/>
    <mergeCell ref="E139:E141"/>
    <mergeCell ref="F139:F141"/>
    <mergeCell ref="B153:C153"/>
    <mergeCell ref="B154:C154"/>
    <mergeCell ref="B155:C155"/>
    <mergeCell ref="B148:B149"/>
    <mergeCell ref="B151:B152"/>
    <mergeCell ref="E158:E159"/>
    <mergeCell ref="B164:C164"/>
    <mergeCell ref="D157:D161"/>
    <mergeCell ref="B157:B161"/>
    <mergeCell ref="B139:C139"/>
    <mergeCell ref="B144:C144"/>
    <mergeCell ref="D144:D147"/>
    <mergeCell ref="B145:C145"/>
    <mergeCell ref="B146:C146"/>
    <mergeCell ref="B147:C147"/>
    <mergeCell ref="B140:C140"/>
    <mergeCell ref="B141:C141"/>
    <mergeCell ref="D139:D141"/>
    <mergeCell ref="B212:C212"/>
    <mergeCell ref="B215:C215"/>
    <mergeCell ref="B182:B183"/>
    <mergeCell ref="D182:D183"/>
    <mergeCell ref="B191:C191"/>
    <mergeCell ref="B202:C202"/>
    <mergeCell ref="B203:B204"/>
    <mergeCell ref="D203:D204"/>
    <mergeCell ref="B189:B190"/>
    <mergeCell ref="B214:C214"/>
    <mergeCell ref="A193:A195"/>
    <mergeCell ref="B193:B195"/>
    <mergeCell ref="A196:A198"/>
    <mergeCell ref="B196:B198"/>
    <mergeCell ref="A199:A201"/>
    <mergeCell ref="B199:B201"/>
    <mergeCell ref="A205:A206"/>
    <mergeCell ref="B205:B206"/>
    <mergeCell ref="B209:C209"/>
  </mergeCells>
  <pageMargins left="0.70866141732283472" right="0.31496062992125984" top="0.74803149606299213" bottom="0.74803149606299213" header="0.31496062992125984" footer="0.31496062992125984"/>
  <pageSetup paperSize="9" scale="70" orientation="portrait" r:id="rId1"/>
  <rowBreaks count="3" manualBreakCount="3">
    <brk id="77" max="6" man="1"/>
    <brk id="185" max="6" man="1"/>
    <brk id="20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opLeftCell="A16" workbookViewId="0">
      <selection activeCell="H2" sqref="H2"/>
    </sheetView>
  </sheetViews>
  <sheetFormatPr defaultRowHeight="15" x14ac:dyDescent="0.25"/>
  <cols>
    <col min="1" max="1" width="42.7109375" customWidth="1"/>
    <col min="2" max="2" width="17.42578125" customWidth="1"/>
    <col min="6" max="6" width="9.140625" style="104"/>
  </cols>
  <sheetData>
    <row r="1" spans="1:8" s="1" customFormat="1" ht="154.5" customHeight="1" x14ac:dyDescent="0.3">
      <c r="A1" s="260" t="s">
        <v>259</v>
      </c>
      <c r="B1" s="260"/>
      <c r="C1" s="260"/>
      <c r="D1" s="260"/>
      <c r="E1" s="260"/>
      <c r="F1" s="104"/>
      <c r="H1" s="1">
        <v>12.75</v>
      </c>
    </row>
    <row r="2" spans="1:8" s="1" customFormat="1" ht="15.75" thickBot="1" x14ac:dyDescent="0.3">
      <c r="F2" s="104"/>
    </row>
    <row r="3" spans="1:8" ht="20.25" customHeight="1" x14ac:dyDescent="0.25">
      <c r="A3" s="265" t="s">
        <v>40</v>
      </c>
      <c r="B3" s="265" t="s">
        <v>41</v>
      </c>
      <c r="C3" s="265" t="s">
        <v>4</v>
      </c>
      <c r="D3" s="265" t="s">
        <v>42</v>
      </c>
      <c r="E3" s="101" t="s">
        <v>43</v>
      </c>
      <c r="F3" s="257" t="s">
        <v>463</v>
      </c>
      <c r="G3" s="259" t="s">
        <v>464</v>
      </c>
    </row>
    <row r="4" spans="1:8" ht="15.75" thickBot="1" x14ac:dyDescent="0.3">
      <c r="A4" s="266"/>
      <c r="B4" s="266"/>
      <c r="C4" s="266"/>
      <c r="D4" s="266"/>
      <c r="E4" s="102" t="s">
        <v>44</v>
      </c>
      <c r="F4" s="258"/>
      <c r="G4" s="259"/>
    </row>
    <row r="5" spans="1:8" ht="15.75" thickBot="1" x14ac:dyDescent="0.3">
      <c r="A5" s="58">
        <v>1</v>
      </c>
      <c r="B5" s="58">
        <v>2</v>
      </c>
      <c r="C5" s="58">
        <v>3</v>
      </c>
      <c r="D5" s="58">
        <v>4</v>
      </c>
      <c r="E5" s="103">
        <v>5</v>
      </c>
      <c r="F5" s="105"/>
    </row>
    <row r="6" spans="1:8" ht="15.75" thickBot="1" x14ac:dyDescent="0.3">
      <c r="A6" s="261" t="s">
        <v>144</v>
      </c>
      <c r="B6" s="267"/>
      <c r="C6" s="267"/>
      <c r="D6" s="267"/>
      <c r="E6" s="267"/>
      <c r="F6" s="105"/>
    </row>
    <row r="7" spans="1:8" ht="48" customHeight="1" thickBot="1" x14ac:dyDescent="0.3">
      <c r="A7" s="261" t="s">
        <v>145</v>
      </c>
      <c r="B7" s="262"/>
      <c r="C7" s="58" t="s">
        <v>146</v>
      </c>
      <c r="D7" s="58">
        <v>45</v>
      </c>
      <c r="E7" s="103">
        <v>185</v>
      </c>
      <c r="F7" s="105">
        <f>$H$1*D7/60</f>
        <v>9.5625</v>
      </c>
    </row>
    <row r="8" spans="1:8" ht="15.75" thickBot="1" x14ac:dyDescent="0.3">
      <c r="A8" s="261" t="s">
        <v>147</v>
      </c>
      <c r="B8" s="267"/>
      <c r="C8" s="267"/>
      <c r="D8" s="267"/>
      <c r="E8" s="267"/>
      <c r="F8" s="105">
        <f t="shared" ref="F8:F71" si="0">$H$1*D8/60</f>
        <v>0</v>
      </c>
    </row>
    <row r="9" spans="1:8" ht="15.75" thickBot="1" x14ac:dyDescent="0.3">
      <c r="A9" s="263" t="s">
        <v>148</v>
      </c>
      <c r="B9" s="59" t="s">
        <v>149</v>
      </c>
      <c r="C9" s="265" t="s">
        <v>150</v>
      </c>
      <c r="D9" s="58">
        <v>13.8</v>
      </c>
      <c r="E9" s="103">
        <v>186</v>
      </c>
      <c r="F9" s="105">
        <f t="shared" si="0"/>
        <v>2.9325000000000001</v>
      </c>
    </row>
    <row r="10" spans="1:8" ht="15.75" thickBot="1" x14ac:dyDescent="0.3">
      <c r="A10" s="274"/>
      <c r="B10" s="59" t="s">
        <v>151</v>
      </c>
      <c r="C10" s="275"/>
      <c r="D10" s="58">
        <v>15.6</v>
      </c>
      <c r="E10" s="103">
        <v>187</v>
      </c>
      <c r="F10" s="105">
        <f t="shared" si="0"/>
        <v>3.3149999999999999</v>
      </c>
    </row>
    <row r="11" spans="1:8" ht="15.75" thickBot="1" x14ac:dyDescent="0.3">
      <c r="A11" s="264"/>
      <c r="B11" s="59" t="s">
        <v>152</v>
      </c>
      <c r="C11" s="266"/>
      <c r="D11" s="58">
        <v>12.6</v>
      </c>
      <c r="E11" s="103">
        <v>188</v>
      </c>
      <c r="F11" s="105">
        <f t="shared" si="0"/>
        <v>2.6775000000000002</v>
      </c>
    </row>
    <row r="12" spans="1:8" ht="15.75" thickBot="1" x14ac:dyDescent="0.3">
      <c r="A12" s="263" t="s">
        <v>153</v>
      </c>
      <c r="B12" s="59" t="s">
        <v>149</v>
      </c>
      <c r="C12" s="265" t="s">
        <v>150</v>
      </c>
      <c r="D12" s="58">
        <v>9</v>
      </c>
      <c r="E12" s="103">
        <v>189</v>
      </c>
      <c r="F12" s="105">
        <f t="shared" si="0"/>
        <v>1.9125000000000001</v>
      </c>
    </row>
    <row r="13" spans="1:8" ht="24.75" thickBot="1" x14ac:dyDescent="0.3">
      <c r="A13" s="264"/>
      <c r="B13" s="59" t="s">
        <v>154</v>
      </c>
      <c r="C13" s="266"/>
      <c r="D13" s="58">
        <v>7.2</v>
      </c>
      <c r="E13" s="103">
        <v>190</v>
      </c>
      <c r="F13" s="105">
        <f t="shared" si="0"/>
        <v>1.53</v>
      </c>
    </row>
    <row r="14" spans="1:8" ht="15.75" thickBot="1" x14ac:dyDescent="0.3">
      <c r="A14" s="263" t="s">
        <v>155</v>
      </c>
      <c r="B14" s="59" t="s">
        <v>151</v>
      </c>
      <c r="C14" s="265" t="s">
        <v>150</v>
      </c>
      <c r="D14" s="58">
        <v>4.9000000000000004</v>
      </c>
      <c r="E14" s="103">
        <v>191</v>
      </c>
      <c r="F14" s="105">
        <f t="shared" si="0"/>
        <v>1.04125</v>
      </c>
    </row>
    <row r="15" spans="1:8" ht="15.75" thickBot="1" x14ac:dyDescent="0.3">
      <c r="A15" s="264"/>
      <c r="B15" s="59" t="s">
        <v>156</v>
      </c>
      <c r="C15" s="266"/>
      <c r="D15" s="58">
        <v>6</v>
      </c>
      <c r="E15" s="103">
        <v>192</v>
      </c>
      <c r="F15" s="105">
        <f t="shared" si="0"/>
        <v>1.2749999999999999</v>
      </c>
    </row>
    <row r="16" spans="1:8" ht="36" customHeight="1" thickBot="1" x14ac:dyDescent="0.3">
      <c r="A16" s="261" t="s">
        <v>157</v>
      </c>
      <c r="B16" s="262"/>
      <c r="C16" s="58" t="s">
        <v>150</v>
      </c>
      <c r="D16" s="58">
        <v>6.6</v>
      </c>
      <c r="E16" s="103">
        <v>193</v>
      </c>
      <c r="F16" s="105">
        <f t="shared" si="0"/>
        <v>1.4024999999999999</v>
      </c>
    </row>
    <row r="17" spans="1:6" ht="36" customHeight="1" thickBot="1" x14ac:dyDescent="0.3">
      <c r="A17" s="261" t="s">
        <v>158</v>
      </c>
      <c r="B17" s="262"/>
      <c r="C17" s="58" t="s">
        <v>150</v>
      </c>
      <c r="D17" s="58">
        <v>10.199999999999999</v>
      </c>
      <c r="E17" s="103">
        <v>194</v>
      </c>
      <c r="F17" s="105">
        <f t="shared" si="0"/>
        <v>2.1674999999999995</v>
      </c>
    </row>
    <row r="18" spans="1:6" ht="24.75" thickBot="1" x14ac:dyDescent="0.3">
      <c r="A18" s="59" t="s">
        <v>159</v>
      </c>
      <c r="B18" s="59" t="s">
        <v>160</v>
      </c>
      <c r="C18" s="58" t="s">
        <v>150</v>
      </c>
      <c r="D18" s="58">
        <v>40.200000000000003</v>
      </c>
      <c r="E18" s="103">
        <v>195</v>
      </c>
      <c r="F18" s="105">
        <f t="shared" si="0"/>
        <v>8.5425000000000004</v>
      </c>
    </row>
    <row r="19" spans="1:6" ht="80.25" customHeight="1" thickBot="1" x14ac:dyDescent="0.3">
      <c r="A19" s="263" t="s">
        <v>161</v>
      </c>
      <c r="B19" s="59" t="s">
        <v>162</v>
      </c>
      <c r="C19" s="265" t="s">
        <v>150</v>
      </c>
      <c r="D19" s="58">
        <v>58.8</v>
      </c>
      <c r="E19" s="103">
        <v>196</v>
      </c>
      <c r="F19" s="105">
        <f t="shared" si="0"/>
        <v>12.494999999999999</v>
      </c>
    </row>
    <row r="20" spans="1:6" ht="15.75" thickBot="1" x14ac:dyDescent="0.3">
      <c r="A20" s="264"/>
      <c r="B20" s="59" t="s">
        <v>163</v>
      </c>
      <c r="C20" s="266"/>
      <c r="D20" s="58">
        <v>79.8</v>
      </c>
      <c r="E20" s="103">
        <v>197</v>
      </c>
      <c r="F20" s="105">
        <f t="shared" si="0"/>
        <v>16.9575</v>
      </c>
    </row>
    <row r="21" spans="1:6" ht="100.5" customHeight="1" thickBot="1" x14ac:dyDescent="0.3">
      <c r="A21" s="263" t="s">
        <v>164</v>
      </c>
      <c r="B21" s="59" t="s">
        <v>165</v>
      </c>
      <c r="C21" s="265" t="s">
        <v>150</v>
      </c>
      <c r="D21" s="58">
        <v>8.1999999999999993</v>
      </c>
      <c r="E21" s="103">
        <v>198</v>
      </c>
      <c r="F21" s="105">
        <f t="shared" si="0"/>
        <v>1.7424999999999999</v>
      </c>
    </row>
    <row r="22" spans="1:6" ht="15.75" thickBot="1" x14ac:dyDescent="0.3">
      <c r="A22" s="274"/>
      <c r="B22" s="59" t="s">
        <v>166</v>
      </c>
      <c r="C22" s="275"/>
      <c r="D22" s="58">
        <v>7.3</v>
      </c>
      <c r="E22" s="103">
        <v>199</v>
      </c>
      <c r="F22" s="105">
        <f t="shared" si="0"/>
        <v>1.55125</v>
      </c>
    </row>
    <row r="23" spans="1:6" ht="15.75" thickBot="1" x14ac:dyDescent="0.3">
      <c r="A23" s="264"/>
      <c r="B23" s="59" t="s">
        <v>167</v>
      </c>
      <c r="C23" s="266"/>
      <c r="D23" s="58">
        <v>6.7</v>
      </c>
      <c r="E23" s="103">
        <v>200</v>
      </c>
      <c r="F23" s="105">
        <f t="shared" si="0"/>
        <v>1.4237499999999998</v>
      </c>
    </row>
    <row r="24" spans="1:6" ht="76.5" customHeight="1" thickBot="1" x14ac:dyDescent="0.3">
      <c r="A24" s="263" t="s">
        <v>168</v>
      </c>
      <c r="B24" s="59" t="s">
        <v>169</v>
      </c>
      <c r="C24" s="265" t="s">
        <v>150</v>
      </c>
      <c r="D24" s="58">
        <v>25.2</v>
      </c>
      <c r="E24" s="103">
        <v>201</v>
      </c>
      <c r="F24" s="105">
        <f t="shared" si="0"/>
        <v>5.3550000000000004</v>
      </c>
    </row>
    <row r="25" spans="1:6" ht="15.75" thickBot="1" x14ac:dyDescent="0.3">
      <c r="A25" s="274"/>
      <c r="B25" s="59" t="s">
        <v>170</v>
      </c>
      <c r="C25" s="275"/>
      <c r="D25" s="58">
        <v>22.2</v>
      </c>
      <c r="E25" s="103">
        <v>202</v>
      </c>
      <c r="F25" s="105">
        <f t="shared" si="0"/>
        <v>4.7175000000000002</v>
      </c>
    </row>
    <row r="26" spans="1:6" ht="15.75" thickBot="1" x14ac:dyDescent="0.3">
      <c r="A26" s="264"/>
      <c r="B26" s="59" t="s">
        <v>171</v>
      </c>
      <c r="C26" s="266"/>
      <c r="D26" s="58">
        <v>20.399999999999999</v>
      </c>
      <c r="E26" s="103">
        <v>203</v>
      </c>
      <c r="F26" s="105">
        <f t="shared" si="0"/>
        <v>4.3349999999999991</v>
      </c>
    </row>
    <row r="27" spans="1:6" ht="15.75" thickBot="1" x14ac:dyDescent="0.3">
      <c r="A27" s="263" t="s">
        <v>172</v>
      </c>
      <c r="B27" s="59" t="s">
        <v>173</v>
      </c>
      <c r="C27" s="265" t="s">
        <v>150</v>
      </c>
      <c r="D27" s="58">
        <v>136.80000000000001</v>
      </c>
      <c r="E27" s="103">
        <v>204</v>
      </c>
      <c r="F27" s="105">
        <f t="shared" si="0"/>
        <v>29.07</v>
      </c>
    </row>
    <row r="28" spans="1:6" ht="15.75" thickBot="1" x14ac:dyDescent="0.3">
      <c r="A28" s="264"/>
      <c r="B28" s="59" t="s">
        <v>151</v>
      </c>
      <c r="C28" s="266"/>
      <c r="D28" s="58">
        <v>18</v>
      </c>
      <c r="E28" s="103">
        <v>205</v>
      </c>
      <c r="F28" s="105">
        <f t="shared" si="0"/>
        <v>3.8250000000000002</v>
      </c>
    </row>
    <row r="29" spans="1:6" ht="48" customHeight="1" thickBot="1" x14ac:dyDescent="0.3">
      <c r="A29" s="261" t="s">
        <v>174</v>
      </c>
      <c r="B29" s="262"/>
      <c r="C29" s="58" t="s">
        <v>150</v>
      </c>
      <c r="D29" s="58">
        <v>43.2</v>
      </c>
      <c r="E29" s="103">
        <v>206</v>
      </c>
      <c r="F29" s="105">
        <f t="shared" si="0"/>
        <v>9.1800000000000015</v>
      </c>
    </row>
    <row r="30" spans="1:6" ht="60" customHeight="1" thickBot="1" x14ac:dyDescent="0.3">
      <c r="A30" s="261" t="s">
        <v>175</v>
      </c>
      <c r="B30" s="262"/>
      <c r="C30" s="58" t="s">
        <v>150</v>
      </c>
      <c r="D30" s="58">
        <v>126</v>
      </c>
      <c r="E30" s="103">
        <v>207</v>
      </c>
      <c r="F30" s="105">
        <f t="shared" si="0"/>
        <v>26.774999999999999</v>
      </c>
    </row>
    <row r="31" spans="1:6" ht="24" customHeight="1" thickBot="1" x14ac:dyDescent="0.3">
      <c r="A31" s="261" t="s">
        <v>176</v>
      </c>
      <c r="B31" s="262"/>
      <c r="C31" s="58" t="s">
        <v>150</v>
      </c>
      <c r="D31" s="58">
        <v>20</v>
      </c>
      <c r="E31" s="103">
        <v>208</v>
      </c>
      <c r="F31" s="105">
        <f t="shared" si="0"/>
        <v>4.25</v>
      </c>
    </row>
    <row r="32" spans="1:6" ht="15.75" thickBot="1" x14ac:dyDescent="0.3">
      <c r="A32" s="263" t="s">
        <v>177</v>
      </c>
      <c r="B32" s="59" t="s">
        <v>178</v>
      </c>
      <c r="C32" s="265" t="s">
        <v>150</v>
      </c>
      <c r="D32" s="58">
        <v>4.5999999999999996</v>
      </c>
      <c r="E32" s="103">
        <v>209</v>
      </c>
      <c r="F32" s="105">
        <f t="shared" si="0"/>
        <v>0.97749999999999992</v>
      </c>
    </row>
    <row r="33" spans="1:6" ht="15.75" thickBot="1" x14ac:dyDescent="0.3">
      <c r="A33" s="264"/>
      <c r="B33" s="59" t="s">
        <v>151</v>
      </c>
      <c r="C33" s="266"/>
      <c r="D33" s="58">
        <v>4.9000000000000004</v>
      </c>
      <c r="E33" s="103">
        <v>210</v>
      </c>
      <c r="F33" s="105">
        <f t="shared" si="0"/>
        <v>1.04125</v>
      </c>
    </row>
    <row r="34" spans="1:6" ht="44.25" customHeight="1" thickBot="1" x14ac:dyDescent="0.3">
      <c r="A34" s="263" t="s">
        <v>179</v>
      </c>
      <c r="B34" s="59" t="s">
        <v>180</v>
      </c>
      <c r="C34" s="265" t="s">
        <v>150</v>
      </c>
      <c r="D34" s="58">
        <v>97.8</v>
      </c>
      <c r="E34" s="103">
        <v>211</v>
      </c>
      <c r="F34" s="105">
        <f t="shared" si="0"/>
        <v>20.782500000000002</v>
      </c>
    </row>
    <row r="35" spans="1:6" ht="15.75" thickBot="1" x14ac:dyDescent="0.3">
      <c r="A35" s="264"/>
      <c r="B35" s="59" t="s">
        <v>181</v>
      </c>
      <c r="C35" s="266"/>
      <c r="D35" s="58">
        <v>135</v>
      </c>
      <c r="E35" s="103">
        <v>212</v>
      </c>
      <c r="F35" s="105">
        <f t="shared" si="0"/>
        <v>28.6875</v>
      </c>
    </row>
    <row r="36" spans="1:6" ht="44.25" customHeight="1" thickBot="1" x14ac:dyDescent="0.3">
      <c r="A36" s="263" t="s">
        <v>182</v>
      </c>
      <c r="B36" s="59" t="s">
        <v>183</v>
      </c>
      <c r="C36" s="265" t="s">
        <v>150</v>
      </c>
      <c r="D36" s="58">
        <v>18.600000000000001</v>
      </c>
      <c r="E36" s="103">
        <v>213</v>
      </c>
      <c r="F36" s="105">
        <f t="shared" si="0"/>
        <v>3.9525000000000001</v>
      </c>
    </row>
    <row r="37" spans="1:6" ht="15.75" thickBot="1" x14ac:dyDescent="0.3">
      <c r="A37" s="264"/>
      <c r="B37" s="59" t="s">
        <v>184</v>
      </c>
      <c r="C37" s="266"/>
      <c r="D37" s="58">
        <v>30</v>
      </c>
      <c r="E37" s="103">
        <v>214</v>
      </c>
      <c r="F37" s="105">
        <f t="shared" si="0"/>
        <v>6.375</v>
      </c>
    </row>
    <row r="38" spans="1:6" ht="19.5" thickBot="1" x14ac:dyDescent="0.3">
      <c r="A38" s="261" t="s">
        <v>185</v>
      </c>
      <c r="B38" s="262"/>
      <c r="C38" s="58" t="s">
        <v>186</v>
      </c>
      <c r="D38" s="58">
        <v>16.8</v>
      </c>
      <c r="E38" s="103">
        <v>215</v>
      </c>
      <c r="F38" s="105">
        <f t="shared" si="0"/>
        <v>3.5700000000000003</v>
      </c>
    </row>
    <row r="39" spans="1:6" ht="84" customHeight="1" thickBot="1" x14ac:dyDescent="0.3">
      <c r="A39" s="261" t="s">
        <v>187</v>
      </c>
      <c r="B39" s="262"/>
      <c r="C39" s="58" t="s">
        <v>150</v>
      </c>
      <c r="D39" s="58">
        <v>20.399999999999999</v>
      </c>
      <c r="E39" s="103">
        <v>216</v>
      </c>
      <c r="F39" s="105">
        <f t="shared" si="0"/>
        <v>4.3349999999999991</v>
      </c>
    </row>
    <row r="40" spans="1:6" ht="48" customHeight="1" thickBot="1" x14ac:dyDescent="0.3">
      <c r="A40" s="261" t="s">
        <v>188</v>
      </c>
      <c r="B40" s="262"/>
      <c r="C40" s="58" t="s">
        <v>150</v>
      </c>
      <c r="D40" s="58">
        <v>6.6</v>
      </c>
      <c r="E40" s="103">
        <v>217</v>
      </c>
      <c r="F40" s="105">
        <f t="shared" si="0"/>
        <v>1.4024999999999999</v>
      </c>
    </row>
    <row r="41" spans="1:6" ht="24" customHeight="1" thickBot="1" x14ac:dyDescent="0.3">
      <c r="A41" s="261" t="s">
        <v>189</v>
      </c>
      <c r="B41" s="262"/>
      <c r="C41" s="58" t="s">
        <v>190</v>
      </c>
      <c r="D41" s="58">
        <v>156</v>
      </c>
      <c r="E41" s="103">
        <v>218</v>
      </c>
      <c r="F41" s="105">
        <f t="shared" si="0"/>
        <v>33.15</v>
      </c>
    </row>
    <row r="42" spans="1:6" ht="24" customHeight="1" thickBot="1" x14ac:dyDescent="0.3">
      <c r="A42" s="261" t="s">
        <v>191</v>
      </c>
      <c r="B42" s="262"/>
      <c r="C42" s="58" t="s">
        <v>192</v>
      </c>
      <c r="D42" s="58">
        <v>51.6</v>
      </c>
      <c r="E42" s="103">
        <v>219</v>
      </c>
      <c r="F42" s="105">
        <f t="shared" si="0"/>
        <v>10.965</v>
      </c>
    </row>
    <row r="43" spans="1:6" ht="48" customHeight="1" thickBot="1" x14ac:dyDescent="0.3">
      <c r="A43" s="261" t="s">
        <v>193</v>
      </c>
      <c r="B43" s="262"/>
      <c r="C43" s="58" t="s">
        <v>192</v>
      </c>
      <c r="D43" s="58">
        <v>97.8</v>
      </c>
      <c r="E43" s="103">
        <v>220</v>
      </c>
      <c r="F43" s="105">
        <f t="shared" si="0"/>
        <v>20.782500000000002</v>
      </c>
    </row>
    <row r="44" spans="1:6" ht="24" customHeight="1" thickBot="1" x14ac:dyDescent="0.3">
      <c r="A44" s="261" t="s">
        <v>194</v>
      </c>
      <c r="B44" s="262"/>
      <c r="C44" s="58" t="s">
        <v>186</v>
      </c>
      <c r="D44" s="58">
        <v>42.6</v>
      </c>
      <c r="E44" s="103">
        <v>221</v>
      </c>
      <c r="F44" s="105">
        <f t="shared" si="0"/>
        <v>9.0525000000000002</v>
      </c>
    </row>
    <row r="45" spans="1:6" ht="48" customHeight="1" thickBot="1" x14ac:dyDescent="0.3">
      <c r="A45" s="261" t="s">
        <v>195</v>
      </c>
      <c r="B45" s="262"/>
      <c r="C45" s="58" t="s">
        <v>150</v>
      </c>
      <c r="D45" s="58">
        <v>104.4</v>
      </c>
      <c r="E45" s="103">
        <v>222</v>
      </c>
      <c r="F45" s="105">
        <f t="shared" si="0"/>
        <v>22.185000000000002</v>
      </c>
    </row>
    <row r="46" spans="1:6" ht="24" customHeight="1" thickBot="1" x14ac:dyDescent="0.3">
      <c r="A46" s="261" t="s">
        <v>196</v>
      </c>
      <c r="B46" s="262"/>
      <c r="C46" s="58" t="s">
        <v>150</v>
      </c>
      <c r="D46" s="58">
        <v>84</v>
      </c>
      <c r="E46" s="103">
        <v>223</v>
      </c>
      <c r="F46" s="105">
        <f t="shared" si="0"/>
        <v>17.850000000000001</v>
      </c>
    </row>
    <row r="47" spans="1:6" ht="24" customHeight="1" thickBot="1" x14ac:dyDescent="0.3">
      <c r="A47" s="261" t="s">
        <v>197</v>
      </c>
      <c r="B47" s="262"/>
      <c r="C47" s="58" t="s">
        <v>150</v>
      </c>
      <c r="D47" s="58">
        <v>1.7</v>
      </c>
      <c r="E47" s="103">
        <v>224</v>
      </c>
      <c r="F47" s="105">
        <f t="shared" si="0"/>
        <v>0.36125000000000002</v>
      </c>
    </row>
    <row r="48" spans="1:6" ht="36" customHeight="1" thickBot="1" x14ac:dyDescent="0.3">
      <c r="A48" s="261" t="s">
        <v>198</v>
      </c>
      <c r="B48" s="262"/>
      <c r="C48" s="58" t="s">
        <v>199</v>
      </c>
      <c r="D48" s="58">
        <v>4.8</v>
      </c>
      <c r="E48" s="103">
        <v>225</v>
      </c>
      <c r="F48" s="105">
        <f t="shared" si="0"/>
        <v>1.02</v>
      </c>
    </row>
    <row r="49" spans="1:7" ht="20.25" customHeight="1" thickBot="1" x14ac:dyDescent="0.3">
      <c r="A49" s="263" t="s">
        <v>200</v>
      </c>
      <c r="B49" s="59" t="s">
        <v>201</v>
      </c>
      <c r="C49" s="265" t="s">
        <v>150</v>
      </c>
      <c r="D49" s="58">
        <v>34.799999999999997</v>
      </c>
      <c r="E49" s="103">
        <v>226</v>
      </c>
      <c r="F49" s="105">
        <f t="shared" si="0"/>
        <v>7.3949999999999996</v>
      </c>
    </row>
    <row r="50" spans="1:7" ht="15.75" thickBot="1" x14ac:dyDescent="0.3">
      <c r="A50" s="264"/>
      <c r="B50" s="59" t="s">
        <v>202</v>
      </c>
      <c r="C50" s="266"/>
      <c r="D50" s="58">
        <v>150</v>
      </c>
      <c r="E50" s="103">
        <v>227</v>
      </c>
      <c r="F50" s="105">
        <f t="shared" si="0"/>
        <v>31.875</v>
      </c>
    </row>
    <row r="51" spans="1:7" ht="48" customHeight="1" thickBot="1" x14ac:dyDescent="0.3">
      <c r="A51" s="261" t="s">
        <v>203</v>
      </c>
      <c r="B51" s="262"/>
      <c r="C51" s="58" t="s">
        <v>204</v>
      </c>
      <c r="D51" s="58">
        <v>30</v>
      </c>
      <c r="E51" s="103">
        <v>228</v>
      </c>
      <c r="F51" s="105">
        <f t="shared" si="0"/>
        <v>6.375</v>
      </c>
    </row>
    <row r="52" spans="1:7" ht="36.75" thickBot="1" x14ac:dyDescent="0.3">
      <c r="A52" s="263" t="s">
        <v>205</v>
      </c>
      <c r="B52" s="59" t="s">
        <v>206</v>
      </c>
      <c r="C52" s="265" t="s">
        <v>150</v>
      </c>
      <c r="D52" s="58">
        <v>16.2</v>
      </c>
      <c r="E52" s="103">
        <v>229</v>
      </c>
      <c r="F52" s="105">
        <f t="shared" si="0"/>
        <v>3.4424999999999999</v>
      </c>
      <c r="G52">
        <f>F52*1.2</f>
        <v>4.1309999999999993</v>
      </c>
    </row>
    <row r="53" spans="1:7" ht="36.75" thickBot="1" x14ac:dyDescent="0.3">
      <c r="A53" s="274"/>
      <c r="B53" s="59" t="s">
        <v>207</v>
      </c>
      <c r="C53" s="275"/>
      <c r="D53" s="58">
        <v>24.6</v>
      </c>
      <c r="E53" s="103">
        <v>230</v>
      </c>
      <c r="F53" s="105">
        <f t="shared" si="0"/>
        <v>5.2275000000000009</v>
      </c>
      <c r="G53" s="1">
        <f t="shared" ref="G53:G55" si="1">F53*1.2</f>
        <v>6.2730000000000006</v>
      </c>
    </row>
    <row r="54" spans="1:7" ht="24.75" thickBot="1" x14ac:dyDescent="0.3">
      <c r="A54" s="274"/>
      <c r="B54" s="59" t="s">
        <v>208</v>
      </c>
      <c r="C54" s="275"/>
      <c r="D54" s="58">
        <v>26.4</v>
      </c>
      <c r="E54" s="103">
        <v>231</v>
      </c>
      <c r="F54" s="105">
        <f t="shared" si="0"/>
        <v>5.6099999999999994</v>
      </c>
      <c r="G54" s="1">
        <f t="shared" si="1"/>
        <v>6.7319999999999993</v>
      </c>
    </row>
    <row r="55" spans="1:7" ht="24.75" thickBot="1" x14ac:dyDescent="0.3">
      <c r="A55" s="264"/>
      <c r="B55" s="59" t="s">
        <v>209</v>
      </c>
      <c r="C55" s="266"/>
      <c r="D55" s="58">
        <v>43.2</v>
      </c>
      <c r="E55" s="103">
        <v>232</v>
      </c>
      <c r="F55" s="105">
        <f t="shared" si="0"/>
        <v>9.1800000000000015</v>
      </c>
      <c r="G55" s="1">
        <f t="shared" si="1"/>
        <v>11.016000000000002</v>
      </c>
    </row>
    <row r="56" spans="1:7" ht="24" customHeight="1" thickBot="1" x14ac:dyDescent="0.3">
      <c r="A56" s="261" t="s">
        <v>210</v>
      </c>
      <c r="B56" s="267"/>
      <c r="C56" s="267"/>
      <c r="D56" s="267"/>
      <c r="E56" s="267"/>
      <c r="F56" s="105">
        <f t="shared" si="0"/>
        <v>0</v>
      </c>
    </row>
    <row r="57" spans="1:7" ht="92.25" customHeight="1" x14ac:dyDescent="0.25">
      <c r="A57" s="268" t="s">
        <v>211</v>
      </c>
      <c r="B57" s="269"/>
      <c r="C57" s="56" t="s">
        <v>212</v>
      </c>
      <c r="D57" s="265">
        <v>150</v>
      </c>
      <c r="E57" s="272">
        <v>233</v>
      </c>
      <c r="F57" s="105">
        <f t="shared" si="0"/>
        <v>31.875</v>
      </c>
    </row>
    <row r="58" spans="1:7" ht="15.75" thickBot="1" x14ac:dyDescent="0.3">
      <c r="A58" s="270"/>
      <c r="B58" s="271"/>
      <c r="C58" s="57" t="s">
        <v>213</v>
      </c>
      <c r="D58" s="266"/>
      <c r="E58" s="273"/>
      <c r="F58" s="105">
        <f t="shared" si="0"/>
        <v>0</v>
      </c>
    </row>
    <row r="59" spans="1:7" ht="56.25" customHeight="1" x14ac:dyDescent="0.25">
      <c r="A59" s="268" t="s">
        <v>214</v>
      </c>
      <c r="B59" s="269"/>
      <c r="C59" s="56" t="s">
        <v>212</v>
      </c>
      <c r="D59" s="265">
        <v>16.8</v>
      </c>
      <c r="E59" s="272">
        <v>234</v>
      </c>
      <c r="F59" s="105">
        <f t="shared" si="0"/>
        <v>3.5700000000000003</v>
      </c>
    </row>
    <row r="60" spans="1:7" ht="15.75" thickBot="1" x14ac:dyDescent="0.3">
      <c r="A60" s="270"/>
      <c r="B60" s="271"/>
      <c r="C60" s="57" t="s">
        <v>215</v>
      </c>
      <c r="D60" s="266"/>
      <c r="E60" s="273"/>
      <c r="F60" s="105">
        <f t="shared" si="0"/>
        <v>0</v>
      </c>
    </row>
    <row r="61" spans="1:7" ht="32.25" customHeight="1" x14ac:dyDescent="0.25">
      <c r="A61" s="268" t="s">
        <v>216</v>
      </c>
      <c r="B61" s="269"/>
      <c r="C61" s="56" t="s">
        <v>212</v>
      </c>
      <c r="D61" s="265">
        <v>3.6</v>
      </c>
      <c r="E61" s="272">
        <v>235</v>
      </c>
      <c r="F61" s="105">
        <f t="shared" si="0"/>
        <v>0.76500000000000001</v>
      </c>
    </row>
    <row r="62" spans="1:7" ht="15.75" thickBot="1" x14ac:dyDescent="0.3">
      <c r="A62" s="270"/>
      <c r="B62" s="271"/>
      <c r="C62" s="57" t="s">
        <v>215</v>
      </c>
      <c r="D62" s="266"/>
      <c r="E62" s="273"/>
      <c r="F62" s="105">
        <f t="shared" si="0"/>
        <v>0</v>
      </c>
    </row>
    <row r="63" spans="1:7" ht="20.25" customHeight="1" x14ac:dyDescent="0.25">
      <c r="A63" s="268" t="s">
        <v>217</v>
      </c>
      <c r="B63" s="269"/>
      <c r="C63" s="56" t="s">
        <v>212</v>
      </c>
      <c r="D63" s="265">
        <v>34.799999999999997</v>
      </c>
      <c r="E63" s="272">
        <v>236</v>
      </c>
      <c r="F63" s="105">
        <f t="shared" si="0"/>
        <v>7.3949999999999996</v>
      </c>
    </row>
    <row r="64" spans="1:7" ht="15.75" thickBot="1" x14ac:dyDescent="0.3">
      <c r="A64" s="270"/>
      <c r="B64" s="271"/>
      <c r="C64" s="57" t="s">
        <v>213</v>
      </c>
      <c r="D64" s="266"/>
      <c r="E64" s="273"/>
      <c r="F64" s="105">
        <f t="shared" si="0"/>
        <v>0</v>
      </c>
    </row>
    <row r="65" spans="1:6" ht="15.75" thickBot="1" x14ac:dyDescent="0.3">
      <c r="A65" s="263" t="s">
        <v>218</v>
      </c>
      <c r="B65" s="59" t="s">
        <v>219</v>
      </c>
      <c r="C65" s="265" t="s">
        <v>212</v>
      </c>
      <c r="D65" s="58">
        <v>21</v>
      </c>
      <c r="E65" s="103">
        <v>237</v>
      </c>
      <c r="F65" s="105">
        <f t="shared" si="0"/>
        <v>4.4625000000000004</v>
      </c>
    </row>
    <row r="66" spans="1:6" ht="15.75" thickBot="1" x14ac:dyDescent="0.3">
      <c r="A66" s="264"/>
      <c r="B66" s="59" t="s">
        <v>220</v>
      </c>
      <c r="C66" s="266"/>
      <c r="D66" s="58">
        <v>19.2</v>
      </c>
      <c r="E66" s="103">
        <v>238</v>
      </c>
      <c r="F66" s="105">
        <f t="shared" si="0"/>
        <v>4.08</v>
      </c>
    </row>
    <row r="67" spans="1:6" ht="15.75" thickBot="1" x14ac:dyDescent="0.3">
      <c r="A67" s="263" t="s">
        <v>221</v>
      </c>
      <c r="B67" s="59" t="s">
        <v>219</v>
      </c>
      <c r="C67" s="265" t="s">
        <v>212</v>
      </c>
      <c r="D67" s="58">
        <v>37.799999999999997</v>
      </c>
      <c r="E67" s="103">
        <v>239</v>
      </c>
      <c r="F67" s="105">
        <f t="shared" si="0"/>
        <v>8.0325000000000006</v>
      </c>
    </row>
    <row r="68" spans="1:6" ht="15.75" thickBot="1" x14ac:dyDescent="0.3">
      <c r="A68" s="264"/>
      <c r="B68" s="59" t="s">
        <v>220</v>
      </c>
      <c r="C68" s="266"/>
      <c r="D68" s="58">
        <v>32.4</v>
      </c>
      <c r="E68" s="103">
        <v>240</v>
      </c>
      <c r="F68" s="105">
        <f t="shared" si="0"/>
        <v>6.8849999999999998</v>
      </c>
    </row>
    <row r="69" spans="1:6" ht="24" customHeight="1" thickBot="1" x14ac:dyDescent="0.3">
      <c r="A69" s="261" t="s">
        <v>222</v>
      </c>
      <c r="B69" s="267"/>
      <c r="C69" s="267"/>
      <c r="D69" s="267"/>
      <c r="E69" s="267"/>
      <c r="F69" s="105">
        <f t="shared" si="0"/>
        <v>0</v>
      </c>
    </row>
    <row r="70" spans="1:6" ht="80.25" customHeight="1" thickBot="1" x14ac:dyDescent="0.3">
      <c r="A70" s="263" t="s">
        <v>223</v>
      </c>
      <c r="B70" s="59" t="s">
        <v>224</v>
      </c>
      <c r="C70" s="265" t="s">
        <v>212</v>
      </c>
      <c r="D70" s="58">
        <v>87</v>
      </c>
      <c r="E70" s="103">
        <v>241</v>
      </c>
      <c r="F70" s="105">
        <f t="shared" si="0"/>
        <v>18.487500000000001</v>
      </c>
    </row>
    <row r="71" spans="1:6" ht="15.75" thickBot="1" x14ac:dyDescent="0.3">
      <c r="A71" s="264"/>
      <c r="B71" s="59" t="s">
        <v>225</v>
      </c>
      <c r="C71" s="266"/>
      <c r="D71" s="58">
        <v>67.2</v>
      </c>
      <c r="E71" s="103">
        <v>242</v>
      </c>
      <c r="F71" s="105">
        <f t="shared" si="0"/>
        <v>14.280000000000001</v>
      </c>
    </row>
    <row r="72" spans="1:6" ht="48" customHeight="1" thickBot="1" x14ac:dyDescent="0.3">
      <c r="A72" s="261" t="s">
        <v>226</v>
      </c>
      <c r="B72" s="262"/>
      <c r="C72" s="58" t="s">
        <v>96</v>
      </c>
      <c r="D72" s="58">
        <v>220.2</v>
      </c>
      <c r="E72" s="103">
        <v>243</v>
      </c>
      <c r="F72" s="105">
        <f t="shared" ref="F72:F95" si="2">$H$1*D72/60</f>
        <v>46.792499999999997</v>
      </c>
    </row>
    <row r="73" spans="1:6" ht="59.25" customHeight="1" thickBot="1" x14ac:dyDescent="0.3">
      <c r="A73" s="263" t="s">
        <v>227</v>
      </c>
      <c r="B73" s="59" t="s">
        <v>228</v>
      </c>
      <c r="C73" s="265" t="s">
        <v>212</v>
      </c>
      <c r="D73" s="58">
        <v>205.8</v>
      </c>
      <c r="E73" s="103">
        <v>244</v>
      </c>
      <c r="F73" s="105">
        <f t="shared" si="2"/>
        <v>43.732500000000002</v>
      </c>
    </row>
    <row r="74" spans="1:6" ht="24.75" thickBot="1" x14ac:dyDescent="0.3">
      <c r="A74" s="264"/>
      <c r="B74" s="59" t="s">
        <v>229</v>
      </c>
      <c r="C74" s="266"/>
      <c r="D74" s="58">
        <v>111.6</v>
      </c>
      <c r="E74" s="103">
        <v>245</v>
      </c>
      <c r="F74" s="105">
        <f t="shared" si="2"/>
        <v>23.714999999999996</v>
      </c>
    </row>
    <row r="75" spans="1:6" ht="40.5" customHeight="1" thickBot="1" x14ac:dyDescent="0.3">
      <c r="A75" s="263" t="s">
        <v>230</v>
      </c>
      <c r="B75" s="59" t="s">
        <v>231</v>
      </c>
      <c r="C75" s="265" t="s">
        <v>212</v>
      </c>
      <c r="D75" s="58">
        <v>32.4</v>
      </c>
      <c r="E75" s="103">
        <v>246</v>
      </c>
      <c r="F75" s="105">
        <f t="shared" si="2"/>
        <v>6.8849999999999998</v>
      </c>
    </row>
    <row r="76" spans="1:6" ht="15.75" thickBot="1" x14ac:dyDescent="0.3">
      <c r="A76" s="274"/>
      <c r="B76" s="59" t="s">
        <v>232</v>
      </c>
      <c r="C76" s="275"/>
      <c r="D76" s="58">
        <v>42</v>
      </c>
      <c r="E76" s="103">
        <v>247</v>
      </c>
      <c r="F76" s="105">
        <f t="shared" si="2"/>
        <v>8.9250000000000007</v>
      </c>
    </row>
    <row r="77" spans="1:6" ht="15.75" thickBot="1" x14ac:dyDescent="0.3">
      <c r="A77" s="264"/>
      <c r="B77" s="59" t="s">
        <v>233</v>
      </c>
      <c r="C77" s="266"/>
      <c r="D77" s="58">
        <v>53.4</v>
      </c>
      <c r="E77" s="103">
        <v>248</v>
      </c>
      <c r="F77" s="105">
        <f t="shared" si="2"/>
        <v>11.3475</v>
      </c>
    </row>
    <row r="78" spans="1:6" ht="15.75" thickBot="1" x14ac:dyDescent="0.3">
      <c r="A78" s="261" t="s">
        <v>234</v>
      </c>
      <c r="B78" s="267"/>
      <c r="C78" s="267"/>
      <c r="D78" s="267"/>
      <c r="E78" s="267"/>
      <c r="F78" s="105">
        <f t="shared" si="2"/>
        <v>0</v>
      </c>
    </row>
    <row r="79" spans="1:6" ht="72" customHeight="1" thickBot="1" x14ac:dyDescent="0.3">
      <c r="A79" s="261" t="s">
        <v>235</v>
      </c>
      <c r="B79" s="262"/>
      <c r="C79" s="58" t="s">
        <v>236</v>
      </c>
      <c r="D79" s="58">
        <v>18</v>
      </c>
      <c r="E79" s="103">
        <v>249</v>
      </c>
      <c r="F79" s="105">
        <f t="shared" si="2"/>
        <v>3.8250000000000002</v>
      </c>
    </row>
    <row r="80" spans="1:6" ht="48" customHeight="1" thickBot="1" x14ac:dyDescent="0.3">
      <c r="A80" s="261" t="s">
        <v>237</v>
      </c>
      <c r="B80" s="262"/>
      <c r="C80" s="58" t="s">
        <v>236</v>
      </c>
      <c r="D80" s="58">
        <v>22.8</v>
      </c>
      <c r="E80" s="103">
        <v>250</v>
      </c>
      <c r="F80" s="105">
        <f t="shared" si="2"/>
        <v>4.8449999999999998</v>
      </c>
    </row>
    <row r="81" spans="1:6" ht="177" customHeight="1" thickBot="1" x14ac:dyDescent="0.3">
      <c r="A81" s="263" t="s">
        <v>238</v>
      </c>
      <c r="B81" s="59" t="s">
        <v>239</v>
      </c>
      <c r="C81" s="265" t="s">
        <v>240</v>
      </c>
      <c r="D81" s="58">
        <v>18</v>
      </c>
      <c r="E81" s="103">
        <v>251</v>
      </c>
      <c r="F81" s="105">
        <f t="shared" si="2"/>
        <v>3.8250000000000002</v>
      </c>
    </row>
    <row r="82" spans="1:6" ht="19.5" thickBot="1" x14ac:dyDescent="0.3">
      <c r="A82" s="274"/>
      <c r="B82" s="59" t="s">
        <v>241</v>
      </c>
      <c r="C82" s="275"/>
      <c r="D82" s="58">
        <v>36</v>
      </c>
      <c r="E82" s="103">
        <v>252</v>
      </c>
      <c r="F82" s="105">
        <f t="shared" si="2"/>
        <v>7.65</v>
      </c>
    </row>
    <row r="83" spans="1:6" ht="19.5" thickBot="1" x14ac:dyDescent="0.3">
      <c r="A83" s="264"/>
      <c r="B83" s="59" t="s">
        <v>242</v>
      </c>
      <c r="C83" s="266"/>
      <c r="D83" s="58">
        <v>50.4</v>
      </c>
      <c r="E83" s="103">
        <v>253</v>
      </c>
      <c r="F83" s="105">
        <f t="shared" si="2"/>
        <v>10.71</v>
      </c>
    </row>
    <row r="84" spans="1:6" ht="48" customHeight="1" thickBot="1" x14ac:dyDescent="0.3">
      <c r="A84" s="261" t="s">
        <v>243</v>
      </c>
      <c r="B84" s="262"/>
      <c r="C84" s="58" t="s">
        <v>17</v>
      </c>
      <c r="D84" s="58">
        <v>79.8</v>
      </c>
      <c r="E84" s="103">
        <v>254</v>
      </c>
      <c r="F84" s="105">
        <f t="shared" si="2"/>
        <v>16.9575</v>
      </c>
    </row>
    <row r="85" spans="1:6" ht="60" customHeight="1" thickBot="1" x14ac:dyDescent="0.3">
      <c r="A85" s="261" t="s">
        <v>244</v>
      </c>
      <c r="B85" s="262"/>
      <c r="C85" s="58" t="s">
        <v>212</v>
      </c>
      <c r="D85" s="58">
        <v>9</v>
      </c>
      <c r="E85" s="103">
        <v>255</v>
      </c>
      <c r="F85" s="105">
        <f t="shared" si="2"/>
        <v>1.9125000000000001</v>
      </c>
    </row>
    <row r="86" spans="1:6" ht="24" customHeight="1" thickBot="1" x14ac:dyDescent="0.3">
      <c r="A86" s="261" t="s">
        <v>245</v>
      </c>
      <c r="B86" s="262"/>
      <c r="C86" s="58" t="s">
        <v>212</v>
      </c>
      <c r="D86" s="58">
        <v>36</v>
      </c>
      <c r="E86" s="103">
        <v>256</v>
      </c>
      <c r="F86" s="105">
        <f t="shared" si="2"/>
        <v>7.65</v>
      </c>
    </row>
    <row r="87" spans="1:6" ht="20.25" customHeight="1" thickBot="1" x14ac:dyDescent="0.3">
      <c r="A87" s="263" t="s">
        <v>246</v>
      </c>
      <c r="B87" s="59" t="s">
        <v>247</v>
      </c>
      <c r="C87" s="265" t="s">
        <v>17</v>
      </c>
      <c r="D87" s="58">
        <v>27.6</v>
      </c>
      <c r="E87" s="103">
        <v>257</v>
      </c>
      <c r="F87" s="105">
        <f t="shared" si="2"/>
        <v>5.8650000000000002</v>
      </c>
    </row>
    <row r="88" spans="1:6" ht="15.75" thickBot="1" x14ac:dyDescent="0.3">
      <c r="A88" s="264"/>
      <c r="B88" s="59" t="s">
        <v>248</v>
      </c>
      <c r="C88" s="266"/>
      <c r="D88" s="58">
        <v>14.4</v>
      </c>
      <c r="E88" s="103">
        <v>258</v>
      </c>
      <c r="F88" s="105">
        <f t="shared" si="2"/>
        <v>3.06</v>
      </c>
    </row>
    <row r="89" spans="1:6" ht="24" customHeight="1" thickBot="1" x14ac:dyDescent="0.3">
      <c r="A89" s="261" t="s">
        <v>249</v>
      </c>
      <c r="B89" s="262"/>
      <c r="C89" s="58" t="s">
        <v>17</v>
      </c>
      <c r="D89" s="58">
        <v>6</v>
      </c>
      <c r="E89" s="103">
        <v>259</v>
      </c>
      <c r="F89" s="105">
        <f t="shared" si="2"/>
        <v>1.2749999999999999</v>
      </c>
    </row>
    <row r="90" spans="1:6" ht="24" customHeight="1" thickBot="1" x14ac:dyDescent="0.3">
      <c r="A90" s="261" t="s">
        <v>250</v>
      </c>
      <c r="B90" s="262"/>
      <c r="C90" s="58" t="s">
        <v>251</v>
      </c>
      <c r="D90" s="58">
        <v>38.4</v>
      </c>
      <c r="E90" s="103">
        <v>260</v>
      </c>
      <c r="F90" s="105">
        <f t="shared" si="2"/>
        <v>8.16</v>
      </c>
    </row>
    <row r="91" spans="1:6" ht="32.25" customHeight="1" thickBot="1" x14ac:dyDescent="0.3">
      <c r="A91" s="263" t="s">
        <v>252</v>
      </c>
      <c r="B91" s="59" t="s">
        <v>253</v>
      </c>
      <c r="C91" s="265" t="s">
        <v>17</v>
      </c>
      <c r="D91" s="58">
        <v>126</v>
      </c>
      <c r="E91" s="103">
        <v>261</v>
      </c>
      <c r="F91" s="105">
        <f t="shared" si="2"/>
        <v>26.774999999999999</v>
      </c>
    </row>
    <row r="92" spans="1:6" ht="15.75" thickBot="1" x14ac:dyDescent="0.3">
      <c r="A92" s="264"/>
      <c r="B92" s="59" t="s">
        <v>254</v>
      </c>
      <c r="C92" s="266"/>
      <c r="D92" s="58">
        <v>19.8</v>
      </c>
      <c r="E92" s="103">
        <v>262</v>
      </c>
      <c r="F92" s="105">
        <f t="shared" si="2"/>
        <v>4.2075000000000005</v>
      </c>
    </row>
    <row r="93" spans="1:6" ht="32.25" customHeight="1" thickBot="1" x14ac:dyDescent="0.3">
      <c r="A93" s="263" t="s">
        <v>255</v>
      </c>
      <c r="B93" s="59" t="s">
        <v>253</v>
      </c>
      <c r="C93" s="265" t="s">
        <v>17</v>
      </c>
      <c r="D93" s="58">
        <v>66</v>
      </c>
      <c r="E93" s="103">
        <v>263</v>
      </c>
      <c r="F93" s="105">
        <f t="shared" si="2"/>
        <v>14.025</v>
      </c>
    </row>
    <row r="94" spans="1:6" ht="15.75" thickBot="1" x14ac:dyDescent="0.3">
      <c r="A94" s="264"/>
      <c r="B94" s="59" t="s">
        <v>254</v>
      </c>
      <c r="C94" s="266"/>
      <c r="D94" s="58">
        <v>12</v>
      </c>
      <c r="E94" s="103">
        <v>264</v>
      </c>
      <c r="F94" s="105">
        <f t="shared" si="2"/>
        <v>2.5499999999999998</v>
      </c>
    </row>
    <row r="95" spans="1:6" ht="24" customHeight="1" thickBot="1" x14ac:dyDescent="0.3">
      <c r="A95" s="261" t="s">
        <v>256</v>
      </c>
      <c r="B95" s="262"/>
      <c r="C95" s="58" t="s">
        <v>257</v>
      </c>
      <c r="D95" s="58">
        <v>132</v>
      </c>
      <c r="E95" s="103">
        <v>265</v>
      </c>
      <c r="F95" s="105">
        <f t="shared" si="2"/>
        <v>28.05</v>
      </c>
    </row>
  </sheetData>
  <mergeCells count="93">
    <mergeCell ref="D3:D4"/>
    <mergeCell ref="A6:E6"/>
    <mergeCell ref="A7:B7"/>
    <mergeCell ref="A14:A15"/>
    <mergeCell ref="C14:C15"/>
    <mergeCell ref="A3:A4"/>
    <mergeCell ref="B3:B4"/>
    <mergeCell ref="C3:C4"/>
    <mergeCell ref="A8:E8"/>
    <mergeCell ref="A9:A11"/>
    <mergeCell ref="C9:C11"/>
    <mergeCell ref="A12:A13"/>
    <mergeCell ref="C12:C13"/>
    <mergeCell ref="A30:B30"/>
    <mergeCell ref="A16:B16"/>
    <mergeCell ref="A17:B17"/>
    <mergeCell ref="A19:A20"/>
    <mergeCell ref="C19:C20"/>
    <mergeCell ref="A21:A23"/>
    <mergeCell ref="C21:C23"/>
    <mergeCell ref="A24:A26"/>
    <mergeCell ref="C24:C26"/>
    <mergeCell ref="A27:A28"/>
    <mergeCell ref="C27:C28"/>
    <mergeCell ref="A29:B29"/>
    <mergeCell ref="A56:E56"/>
    <mergeCell ref="A43:B43"/>
    <mergeCell ref="A31:B31"/>
    <mergeCell ref="A32:A33"/>
    <mergeCell ref="C32:C33"/>
    <mergeCell ref="A34:A35"/>
    <mergeCell ref="C34:C35"/>
    <mergeCell ref="A36:A37"/>
    <mergeCell ref="C36:C37"/>
    <mergeCell ref="A38:B38"/>
    <mergeCell ref="A39:B39"/>
    <mergeCell ref="A40:B40"/>
    <mergeCell ref="A41:B41"/>
    <mergeCell ref="A42:B42"/>
    <mergeCell ref="A49:A50"/>
    <mergeCell ref="C49:C50"/>
    <mergeCell ref="A51:B51"/>
    <mergeCell ref="A52:A55"/>
    <mergeCell ref="C52:C55"/>
    <mergeCell ref="A44:B44"/>
    <mergeCell ref="A45:B45"/>
    <mergeCell ref="A46:B46"/>
    <mergeCell ref="A47:B47"/>
    <mergeCell ref="A48:B48"/>
    <mergeCell ref="E59:E60"/>
    <mergeCell ref="A61:B62"/>
    <mergeCell ref="D61:D62"/>
    <mergeCell ref="E61:E62"/>
    <mergeCell ref="A57:B58"/>
    <mergeCell ref="D57:D58"/>
    <mergeCell ref="E57:E58"/>
    <mergeCell ref="C65:C66"/>
    <mergeCell ref="A67:A68"/>
    <mergeCell ref="C67:C68"/>
    <mergeCell ref="A59:B60"/>
    <mergeCell ref="D59:D60"/>
    <mergeCell ref="A95:B95"/>
    <mergeCell ref="A84:B84"/>
    <mergeCell ref="A85:B85"/>
    <mergeCell ref="A86:B86"/>
    <mergeCell ref="A87:A88"/>
    <mergeCell ref="A89:B89"/>
    <mergeCell ref="A93:A94"/>
    <mergeCell ref="C93:C94"/>
    <mergeCell ref="C87:C88"/>
    <mergeCell ref="A75:A77"/>
    <mergeCell ref="C75:C77"/>
    <mergeCell ref="A78:E78"/>
    <mergeCell ref="A79:B79"/>
    <mergeCell ref="A80:B80"/>
    <mergeCell ref="A81:A83"/>
    <mergeCell ref="C81:C83"/>
    <mergeCell ref="F3:F4"/>
    <mergeCell ref="G3:G4"/>
    <mergeCell ref="A1:E1"/>
    <mergeCell ref="A90:B90"/>
    <mergeCell ref="A91:A92"/>
    <mergeCell ref="C91:C92"/>
    <mergeCell ref="A69:E69"/>
    <mergeCell ref="A70:A71"/>
    <mergeCell ref="C70:C71"/>
    <mergeCell ref="A72:B72"/>
    <mergeCell ref="A73:A74"/>
    <mergeCell ref="C73:C74"/>
    <mergeCell ref="A63:B64"/>
    <mergeCell ref="D63:D64"/>
    <mergeCell ref="E63:E64"/>
    <mergeCell ref="A65:A6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90" zoomScaleNormal="100" zoomScaleSheetLayoutView="90" workbookViewId="0">
      <selection activeCell="D1" sqref="D1:G3"/>
    </sheetView>
  </sheetViews>
  <sheetFormatPr defaultRowHeight="15" x14ac:dyDescent="0.25"/>
  <cols>
    <col min="1" max="1" width="4.85546875" style="107" customWidth="1"/>
    <col min="2" max="2" width="37.7109375" style="107" customWidth="1"/>
    <col min="3" max="3" width="12.28515625" style="107" customWidth="1"/>
    <col min="4" max="4" width="11.140625" style="107" customWidth="1"/>
    <col min="5" max="5" width="10.7109375" style="107" customWidth="1"/>
    <col min="6" max="6" width="8.42578125" style="107" customWidth="1"/>
    <col min="7" max="7" width="6.85546875" style="111" customWidth="1"/>
    <col min="8" max="8" width="8.5703125" style="107" customWidth="1"/>
    <col min="9" max="16384" width="9.140625" style="107"/>
  </cols>
  <sheetData>
    <row r="1" spans="1:9" ht="15.75" x14ac:dyDescent="0.25">
      <c r="B1" s="29"/>
      <c r="C1" s="29"/>
      <c r="D1" s="106"/>
      <c r="E1" s="106"/>
      <c r="F1" s="106"/>
      <c r="G1" s="106"/>
      <c r="H1" s="106"/>
      <c r="I1" s="108">
        <v>12.75</v>
      </c>
    </row>
    <row r="2" spans="1:9" ht="15.75" x14ac:dyDescent="0.25">
      <c r="B2" s="29"/>
      <c r="C2" s="29"/>
      <c r="D2" s="106"/>
      <c r="E2" s="106"/>
      <c r="F2" s="106"/>
      <c r="G2" s="106"/>
      <c r="H2" s="106"/>
    </row>
    <row r="3" spans="1:9" ht="15.75" x14ac:dyDescent="0.25">
      <c r="B3" s="29"/>
      <c r="C3" s="29"/>
      <c r="D3" s="106"/>
      <c r="E3" s="106"/>
      <c r="F3" s="106"/>
      <c r="G3" s="106"/>
      <c r="H3" s="106"/>
    </row>
    <row r="4" spans="1:9" ht="15.75" x14ac:dyDescent="0.25">
      <c r="B4" s="27"/>
      <c r="C4" s="27"/>
      <c r="D4" s="27"/>
      <c r="E4" s="28"/>
      <c r="F4" s="28"/>
      <c r="G4" s="28"/>
      <c r="H4" s="28"/>
    </row>
    <row r="5" spans="1:9" ht="15.75" x14ac:dyDescent="0.25">
      <c r="B5" s="278" t="s">
        <v>0</v>
      </c>
      <c r="C5" s="278"/>
      <c r="D5" s="278"/>
      <c r="E5" s="278"/>
      <c r="F5" s="278"/>
      <c r="G5" s="278"/>
      <c r="H5" s="278"/>
    </row>
    <row r="6" spans="1:9" ht="15.75" x14ac:dyDescent="0.25">
      <c r="B6" s="278" t="s">
        <v>521</v>
      </c>
      <c r="C6" s="278"/>
      <c r="D6" s="278"/>
      <c r="E6" s="278"/>
      <c r="F6" s="278"/>
      <c r="G6" s="278"/>
      <c r="H6" s="278"/>
    </row>
    <row r="7" spans="1:9" ht="15.75" x14ac:dyDescent="0.25">
      <c r="B7" s="278" t="s">
        <v>1</v>
      </c>
      <c r="C7" s="278"/>
      <c r="D7" s="278"/>
      <c r="E7" s="278"/>
      <c r="F7" s="278"/>
      <c r="G7" s="278"/>
      <c r="H7" s="278"/>
    </row>
    <row r="8" spans="1:9" ht="15.75" customHeight="1" x14ac:dyDescent="0.25">
      <c r="B8" s="279" t="s">
        <v>465</v>
      </c>
      <c r="C8" s="279"/>
      <c r="D8" s="279"/>
      <c r="E8" s="279"/>
      <c r="F8" s="279"/>
      <c r="G8" s="279"/>
      <c r="H8" s="279"/>
    </row>
    <row r="9" spans="1:9" ht="30" customHeight="1" x14ac:dyDescent="0.25">
      <c r="B9" s="280" t="s">
        <v>546</v>
      </c>
      <c r="C9" s="280"/>
      <c r="D9" s="280"/>
      <c r="E9" s="280"/>
      <c r="F9" s="280"/>
      <c r="G9" s="280"/>
      <c r="H9" s="280"/>
    </row>
    <row r="10" spans="1:9" ht="15.75" x14ac:dyDescent="0.25">
      <c r="B10" s="281" t="s">
        <v>542</v>
      </c>
      <c r="C10" s="281"/>
      <c r="D10" s="281"/>
      <c r="E10" s="281"/>
      <c r="F10" s="281"/>
      <c r="G10" s="281"/>
      <c r="H10" s="281"/>
    </row>
    <row r="11" spans="1:9" ht="15.75" customHeight="1" thickBot="1" x14ac:dyDescent="0.3">
      <c r="G11" s="109"/>
      <c r="H11" s="110"/>
    </row>
    <row r="12" spans="1:9" ht="98.25" customHeight="1" thickBot="1" x14ac:dyDescent="0.3">
      <c r="A12" s="31" t="s">
        <v>2</v>
      </c>
      <c r="B12" s="282" t="s">
        <v>3</v>
      </c>
      <c r="C12" s="283"/>
      <c r="D12" s="32" t="s">
        <v>4</v>
      </c>
      <c r="E12" s="33" t="s">
        <v>5</v>
      </c>
      <c r="F12" s="32" t="s">
        <v>6</v>
      </c>
      <c r="G12" s="33" t="s">
        <v>7</v>
      </c>
      <c r="H12" s="32" t="s">
        <v>8</v>
      </c>
    </row>
    <row r="13" spans="1:9" ht="19.5" customHeight="1" x14ac:dyDescent="0.25">
      <c r="A13" s="112" t="s">
        <v>9</v>
      </c>
      <c r="B13" s="119" t="s">
        <v>466</v>
      </c>
      <c r="C13" s="119" t="s">
        <v>173</v>
      </c>
      <c r="D13" s="120" t="s">
        <v>150</v>
      </c>
      <c r="E13" s="120">
        <v>136.80000000000001</v>
      </c>
      <c r="F13" s="121">
        <f>$I$1*E13/60</f>
        <v>29.07</v>
      </c>
      <c r="G13" s="122">
        <f>F13*20%</f>
        <v>5.8140000000000001</v>
      </c>
      <c r="H13" s="123">
        <f>F13+G13</f>
        <v>34.884</v>
      </c>
    </row>
    <row r="14" spans="1:9" ht="30" customHeight="1" x14ac:dyDescent="0.25">
      <c r="A14" s="117" t="s">
        <v>11</v>
      </c>
      <c r="B14" s="285" t="s">
        <v>467</v>
      </c>
      <c r="C14" s="285"/>
      <c r="D14" s="114" t="s">
        <v>150</v>
      </c>
      <c r="E14" s="114">
        <v>43.2</v>
      </c>
      <c r="F14" s="115">
        <f t="shared" ref="F14:F20" si="0">$I$1*E14/60</f>
        <v>9.1800000000000015</v>
      </c>
      <c r="G14" s="116">
        <f t="shared" ref="G14:G20" si="1">F14*20%</f>
        <v>1.8360000000000003</v>
      </c>
      <c r="H14" s="124">
        <f t="shared" ref="H14:H20" si="2">F14+G14</f>
        <v>11.016000000000002</v>
      </c>
    </row>
    <row r="15" spans="1:9" ht="30.75" customHeight="1" x14ac:dyDescent="0.25">
      <c r="A15" s="117" t="s">
        <v>12</v>
      </c>
      <c r="B15" s="285" t="s">
        <v>468</v>
      </c>
      <c r="C15" s="285"/>
      <c r="D15" s="114" t="s">
        <v>150</v>
      </c>
      <c r="E15" s="114">
        <v>126</v>
      </c>
      <c r="F15" s="115">
        <f t="shared" si="0"/>
        <v>26.774999999999999</v>
      </c>
      <c r="G15" s="116">
        <f t="shared" si="1"/>
        <v>5.3550000000000004</v>
      </c>
      <c r="H15" s="124">
        <f t="shared" si="2"/>
        <v>32.129999999999995</v>
      </c>
    </row>
    <row r="16" spans="1:9" ht="24.75" customHeight="1" x14ac:dyDescent="0.25">
      <c r="A16" s="276" t="s">
        <v>14</v>
      </c>
      <c r="B16" s="285" t="s">
        <v>469</v>
      </c>
      <c r="C16" s="113" t="s">
        <v>180</v>
      </c>
      <c r="D16" s="286" t="s">
        <v>150</v>
      </c>
      <c r="E16" s="114">
        <v>97.8</v>
      </c>
      <c r="F16" s="115">
        <f t="shared" si="0"/>
        <v>20.782500000000002</v>
      </c>
      <c r="G16" s="116">
        <f t="shared" si="1"/>
        <v>4.1565000000000003</v>
      </c>
      <c r="H16" s="124">
        <f t="shared" si="2"/>
        <v>24.939000000000004</v>
      </c>
    </row>
    <row r="17" spans="1:8" ht="15.75" x14ac:dyDescent="0.25">
      <c r="A17" s="277"/>
      <c r="B17" s="285"/>
      <c r="C17" s="113" t="s">
        <v>181</v>
      </c>
      <c r="D17" s="286"/>
      <c r="E17" s="114">
        <v>135</v>
      </c>
      <c r="F17" s="115">
        <f t="shared" si="0"/>
        <v>28.6875</v>
      </c>
      <c r="G17" s="116">
        <f t="shared" si="1"/>
        <v>5.7375000000000007</v>
      </c>
      <c r="H17" s="124">
        <f t="shared" si="2"/>
        <v>34.424999999999997</v>
      </c>
    </row>
    <row r="18" spans="1:8" ht="19.5" customHeight="1" x14ac:dyDescent="0.25">
      <c r="A18" s="276" t="s">
        <v>15</v>
      </c>
      <c r="B18" s="285" t="s">
        <v>470</v>
      </c>
      <c r="C18" s="113" t="s">
        <v>183</v>
      </c>
      <c r="D18" s="286" t="s">
        <v>150</v>
      </c>
      <c r="E18" s="114">
        <v>18.600000000000001</v>
      </c>
      <c r="F18" s="115">
        <f t="shared" si="0"/>
        <v>3.9525000000000001</v>
      </c>
      <c r="G18" s="116">
        <f t="shared" si="1"/>
        <v>0.79050000000000009</v>
      </c>
      <c r="H18" s="124">
        <f t="shared" si="2"/>
        <v>4.7430000000000003</v>
      </c>
    </row>
    <row r="19" spans="1:8" ht="15.75" x14ac:dyDescent="0.25">
      <c r="A19" s="277"/>
      <c r="B19" s="285"/>
      <c r="C19" s="113" t="s">
        <v>184</v>
      </c>
      <c r="D19" s="286"/>
      <c r="E19" s="114">
        <v>30</v>
      </c>
      <c r="F19" s="115">
        <f t="shared" si="0"/>
        <v>6.375</v>
      </c>
      <c r="G19" s="116">
        <f t="shared" si="1"/>
        <v>1.2750000000000001</v>
      </c>
      <c r="H19" s="124">
        <f t="shared" si="2"/>
        <v>7.65</v>
      </c>
    </row>
    <row r="20" spans="1:8" ht="19.5" thickBot="1" x14ac:dyDescent="0.3">
      <c r="A20" s="118" t="s">
        <v>16</v>
      </c>
      <c r="B20" s="284" t="s">
        <v>471</v>
      </c>
      <c r="C20" s="284"/>
      <c r="D20" s="125" t="s">
        <v>186</v>
      </c>
      <c r="E20" s="125">
        <v>16.8</v>
      </c>
      <c r="F20" s="126">
        <f t="shared" si="0"/>
        <v>3.5700000000000003</v>
      </c>
      <c r="G20" s="127">
        <f t="shared" si="1"/>
        <v>0.71400000000000008</v>
      </c>
      <c r="H20" s="128">
        <f t="shared" si="2"/>
        <v>4.2840000000000007</v>
      </c>
    </row>
    <row r="23" spans="1:8" ht="15.75" x14ac:dyDescent="0.25">
      <c r="B23" s="12" t="s">
        <v>543</v>
      </c>
      <c r="C23" s="12"/>
      <c r="D23" s="12"/>
      <c r="E23" s="12"/>
    </row>
  </sheetData>
  <mergeCells count="16">
    <mergeCell ref="B20:C20"/>
    <mergeCell ref="B14:C14"/>
    <mergeCell ref="B15:C15"/>
    <mergeCell ref="B5:H5"/>
    <mergeCell ref="B6:H6"/>
    <mergeCell ref="B16:B17"/>
    <mergeCell ref="D16:D17"/>
    <mergeCell ref="B18:B19"/>
    <mergeCell ref="D18:D19"/>
    <mergeCell ref="A16:A17"/>
    <mergeCell ref="A18:A19"/>
    <mergeCell ref="B7:H7"/>
    <mergeCell ref="B8:H8"/>
    <mergeCell ref="B9:H9"/>
    <mergeCell ref="B10:H10"/>
    <mergeCell ref="B12:C12"/>
  </mergeCells>
  <pageMargins left="0.70866141732283472" right="0.31496062992125984"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workbookViewId="0">
      <selection activeCell="E8" sqref="E8"/>
    </sheetView>
  </sheetViews>
  <sheetFormatPr defaultRowHeight="15" x14ac:dyDescent="0.25"/>
  <sheetData>
    <row r="1" spans="1:5" s="1" customFormat="1" ht="19.5" x14ac:dyDescent="0.3">
      <c r="A1" s="60" t="s">
        <v>258</v>
      </c>
    </row>
    <row r="2" spans="1:5" s="1" customFormat="1" x14ac:dyDescent="0.25"/>
    <row r="3" spans="1:5" s="1" customFormat="1" ht="15.75" thickBot="1" x14ac:dyDescent="0.3"/>
    <row r="4" spans="1:5" ht="20.25" customHeight="1" x14ac:dyDescent="0.25">
      <c r="A4" s="265" t="s">
        <v>40</v>
      </c>
      <c r="B4" s="265" t="s">
        <v>41</v>
      </c>
      <c r="C4" s="265" t="s">
        <v>4</v>
      </c>
      <c r="D4" s="265" t="s">
        <v>42</v>
      </c>
      <c r="E4" s="56" t="s">
        <v>43</v>
      </c>
    </row>
    <row r="5" spans="1:5" ht="15.75" thickBot="1" x14ac:dyDescent="0.3">
      <c r="A5" s="266"/>
      <c r="B5" s="266"/>
      <c r="C5" s="266"/>
      <c r="D5" s="266"/>
      <c r="E5" s="57" t="s">
        <v>44</v>
      </c>
    </row>
    <row r="6" spans="1:5" ht="15.75" thickBot="1" x14ac:dyDescent="0.3">
      <c r="A6" s="58">
        <v>1</v>
      </c>
      <c r="B6" s="58">
        <v>2</v>
      </c>
      <c r="C6" s="58">
        <v>3</v>
      </c>
      <c r="D6" s="58">
        <v>4</v>
      </c>
      <c r="E6" s="58">
        <v>5</v>
      </c>
    </row>
    <row r="7" spans="1:5" ht="15.75" thickBot="1" x14ac:dyDescent="0.3">
      <c r="A7" s="261" t="s">
        <v>144</v>
      </c>
      <c r="B7" s="267"/>
      <c r="C7" s="267"/>
      <c r="D7" s="267"/>
      <c r="E7" s="262"/>
    </row>
    <row r="8" spans="1:5" ht="48" customHeight="1" thickBot="1" x14ac:dyDescent="0.3">
      <c r="A8" s="261" t="s">
        <v>145</v>
      </c>
      <c r="B8" s="262"/>
      <c r="C8" s="58" t="s">
        <v>146</v>
      </c>
      <c r="D8" s="58">
        <v>45</v>
      </c>
      <c r="E8" s="58">
        <v>185</v>
      </c>
    </row>
    <row r="9" spans="1:5" ht="15.75" thickBot="1" x14ac:dyDescent="0.3">
      <c r="A9" s="261" t="s">
        <v>147</v>
      </c>
      <c r="B9" s="267"/>
      <c r="C9" s="267"/>
      <c r="D9" s="267"/>
      <c r="E9" s="262"/>
    </row>
    <row r="10" spans="1:5" ht="15.75" thickBot="1" x14ac:dyDescent="0.3">
      <c r="A10" s="263" t="s">
        <v>148</v>
      </c>
      <c r="B10" s="59" t="s">
        <v>149</v>
      </c>
      <c r="C10" s="265" t="s">
        <v>150</v>
      </c>
      <c r="D10" s="58">
        <v>13.8</v>
      </c>
      <c r="E10" s="58">
        <v>186</v>
      </c>
    </row>
    <row r="11" spans="1:5" ht="24.75" thickBot="1" x14ac:dyDescent="0.3">
      <c r="A11" s="274"/>
      <c r="B11" s="59" t="s">
        <v>151</v>
      </c>
      <c r="C11" s="275"/>
      <c r="D11" s="58">
        <v>15.6</v>
      </c>
      <c r="E11" s="58">
        <v>187</v>
      </c>
    </row>
    <row r="12" spans="1:5" ht="24.75" thickBot="1" x14ac:dyDescent="0.3">
      <c r="A12" s="264"/>
      <c r="B12" s="59" t="s">
        <v>152</v>
      </c>
      <c r="C12" s="266"/>
      <c r="D12" s="58">
        <v>12.6</v>
      </c>
      <c r="E12" s="58">
        <v>188</v>
      </c>
    </row>
    <row r="13" spans="1:5" ht="15.75" thickBot="1" x14ac:dyDescent="0.3">
      <c r="A13" s="263" t="s">
        <v>153</v>
      </c>
      <c r="B13" s="59" t="s">
        <v>149</v>
      </c>
      <c r="C13" s="265" t="s">
        <v>150</v>
      </c>
      <c r="D13" s="58">
        <v>9</v>
      </c>
      <c r="E13" s="58">
        <v>189</v>
      </c>
    </row>
    <row r="14" spans="1:5" ht="48.75" thickBot="1" x14ac:dyDescent="0.3">
      <c r="A14" s="264"/>
      <c r="B14" s="59" t="s">
        <v>154</v>
      </c>
      <c r="C14" s="266"/>
      <c r="D14" s="58">
        <v>7.2</v>
      </c>
      <c r="E14" s="58">
        <v>190</v>
      </c>
    </row>
    <row r="15" spans="1:5" ht="24.75" thickBot="1" x14ac:dyDescent="0.3">
      <c r="A15" s="263" t="s">
        <v>155</v>
      </c>
      <c r="B15" s="59" t="s">
        <v>151</v>
      </c>
      <c r="C15" s="265" t="s">
        <v>150</v>
      </c>
      <c r="D15" s="58">
        <v>4.9000000000000004</v>
      </c>
      <c r="E15" s="58">
        <v>191</v>
      </c>
    </row>
    <row r="16" spans="1:5" ht="24.75" thickBot="1" x14ac:dyDescent="0.3">
      <c r="A16" s="264"/>
      <c r="B16" s="59" t="s">
        <v>156</v>
      </c>
      <c r="C16" s="266"/>
      <c r="D16" s="58">
        <v>6</v>
      </c>
      <c r="E16" s="58">
        <v>192</v>
      </c>
    </row>
    <row r="17" spans="1:5" ht="36" customHeight="1" thickBot="1" x14ac:dyDescent="0.3">
      <c r="A17" s="261" t="s">
        <v>157</v>
      </c>
      <c r="B17" s="262"/>
      <c r="C17" s="58" t="s">
        <v>150</v>
      </c>
      <c r="D17" s="58">
        <v>6.6</v>
      </c>
      <c r="E17" s="58">
        <v>193</v>
      </c>
    </row>
    <row r="18" spans="1:5" ht="36" customHeight="1" thickBot="1" x14ac:dyDescent="0.3">
      <c r="A18" s="261" t="s">
        <v>158</v>
      </c>
      <c r="B18" s="262"/>
      <c r="C18" s="58" t="s">
        <v>150</v>
      </c>
      <c r="D18" s="58">
        <v>10.199999999999999</v>
      </c>
      <c r="E18" s="58">
        <v>194</v>
      </c>
    </row>
    <row r="19" spans="1:5" ht="96.75" thickBot="1" x14ac:dyDescent="0.3">
      <c r="A19" s="59" t="s">
        <v>159</v>
      </c>
      <c r="B19" s="59" t="s">
        <v>160</v>
      </c>
      <c r="C19" s="58" t="s">
        <v>150</v>
      </c>
      <c r="D19" s="58">
        <v>40.200000000000003</v>
      </c>
      <c r="E19" s="58">
        <v>195</v>
      </c>
    </row>
    <row r="20" spans="1:5" ht="80.25" customHeight="1" thickBot="1" x14ac:dyDescent="0.3">
      <c r="A20" s="263" t="s">
        <v>161</v>
      </c>
      <c r="B20" s="59" t="s">
        <v>162</v>
      </c>
      <c r="C20" s="265" t="s">
        <v>150</v>
      </c>
      <c r="D20" s="58">
        <v>58.8</v>
      </c>
      <c r="E20" s="58">
        <v>196</v>
      </c>
    </row>
    <row r="21" spans="1:5" ht="15.75" thickBot="1" x14ac:dyDescent="0.3">
      <c r="A21" s="264"/>
      <c r="B21" s="59" t="s">
        <v>163</v>
      </c>
      <c r="C21" s="266"/>
      <c r="D21" s="58">
        <v>79.8</v>
      </c>
      <c r="E21" s="58">
        <v>197</v>
      </c>
    </row>
    <row r="22" spans="1:5" ht="100.5" customHeight="1" thickBot="1" x14ac:dyDescent="0.3">
      <c r="A22" s="263" t="s">
        <v>164</v>
      </c>
      <c r="B22" s="59" t="s">
        <v>165</v>
      </c>
      <c r="C22" s="265" t="s">
        <v>150</v>
      </c>
      <c r="D22" s="58">
        <v>8.1999999999999993</v>
      </c>
      <c r="E22" s="58">
        <v>198</v>
      </c>
    </row>
    <row r="23" spans="1:5" ht="15.75" thickBot="1" x14ac:dyDescent="0.3">
      <c r="A23" s="274"/>
      <c r="B23" s="59" t="s">
        <v>166</v>
      </c>
      <c r="C23" s="275"/>
      <c r="D23" s="58">
        <v>7.3</v>
      </c>
      <c r="E23" s="58">
        <v>199</v>
      </c>
    </row>
    <row r="24" spans="1:5" ht="15.75" thickBot="1" x14ac:dyDescent="0.3">
      <c r="A24" s="264"/>
      <c r="B24" s="59" t="s">
        <v>167</v>
      </c>
      <c r="C24" s="266"/>
      <c r="D24" s="58">
        <v>6.7</v>
      </c>
      <c r="E24" s="58">
        <v>200</v>
      </c>
    </row>
    <row r="25" spans="1:5" ht="76.5" customHeight="1" thickBot="1" x14ac:dyDescent="0.3">
      <c r="A25" s="263" t="s">
        <v>168</v>
      </c>
      <c r="B25" s="59" t="s">
        <v>169</v>
      </c>
      <c r="C25" s="265" t="s">
        <v>150</v>
      </c>
      <c r="D25" s="58">
        <v>25.2</v>
      </c>
      <c r="E25" s="58">
        <v>201</v>
      </c>
    </row>
    <row r="26" spans="1:5" ht="15.75" thickBot="1" x14ac:dyDescent="0.3">
      <c r="A26" s="274"/>
      <c r="B26" s="59" t="s">
        <v>170</v>
      </c>
      <c r="C26" s="275"/>
      <c r="D26" s="58">
        <v>22.2</v>
      </c>
      <c r="E26" s="58">
        <v>202</v>
      </c>
    </row>
    <row r="27" spans="1:5" ht="15.75" thickBot="1" x14ac:dyDescent="0.3">
      <c r="A27" s="264"/>
      <c r="B27" s="59" t="s">
        <v>171</v>
      </c>
      <c r="C27" s="266"/>
      <c r="D27" s="58">
        <v>20.399999999999999</v>
      </c>
      <c r="E27" s="58">
        <v>203</v>
      </c>
    </row>
    <row r="28" spans="1:5" ht="15.75" thickBot="1" x14ac:dyDescent="0.3">
      <c r="A28" s="263" t="s">
        <v>172</v>
      </c>
      <c r="B28" s="59" t="s">
        <v>173</v>
      </c>
      <c r="C28" s="265" t="s">
        <v>150</v>
      </c>
      <c r="D28" s="58">
        <v>136.80000000000001</v>
      </c>
      <c r="E28" s="58">
        <v>204</v>
      </c>
    </row>
    <row r="29" spans="1:5" ht="24.75" thickBot="1" x14ac:dyDescent="0.3">
      <c r="A29" s="264"/>
      <c r="B29" s="59" t="s">
        <v>151</v>
      </c>
      <c r="C29" s="266"/>
      <c r="D29" s="58">
        <v>18</v>
      </c>
      <c r="E29" s="58">
        <v>205</v>
      </c>
    </row>
    <row r="30" spans="1:5" ht="48" customHeight="1" thickBot="1" x14ac:dyDescent="0.3">
      <c r="A30" s="261" t="s">
        <v>174</v>
      </c>
      <c r="B30" s="262"/>
      <c r="C30" s="58" t="s">
        <v>150</v>
      </c>
      <c r="D30" s="58">
        <v>43.2</v>
      </c>
      <c r="E30" s="58">
        <v>206</v>
      </c>
    </row>
    <row r="31" spans="1:5" ht="60" customHeight="1" thickBot="1" x14ac:dyDescent="0.3">
      <c r="A31" s="261" t="s">
        <v>175</v>
      </c>
      <c r="B31" s="262"/>
      <c r="C31" s="58" t="s">
        <v>150</v>
      </c>
      <c r="D31" s="58">
        <v>126</v>
      </c>
      <c r="E31" s="58">
        <v>207</v>
      </c>
    </row>
    <row r="32" spans="1:5" ht="24" customHeight="1" thickBot="1" x14ac:dyDescent="0.3">
      <c r="A32" s="261" t="s">
        <v>176</v>
      </c>
      <c r="B32" s="262"/>
      <c r="C32" s="58" t="s">
        <v>150</v>
      </c>
      <c r="D32" s="58">
        <v>20</v>
      </c>
      <c r="E32" s="58">
        <v>208</v>
      </c>
    </row>
    <row r="33" spans="1:5" ht="24.75" thickBot="1" x14ac:dyDescent="0.3">
      <c r="A33" s="263" t="s">
        <v>177</v>
      </c>
      <c r="B33" s="59" t="s">
        <v>178</v>
      </c>
      <c r="C33" s="265" t="s">
        <v>150</v>
      </c>
      <c r="D33" s="58">
        <v>4.5999999999999996</v>
      </c>
      <c r="E33" s="58">
        <v>209</v>
      </c>
    </row>
    <row r="34" spans="1:5" ht="24.75" thickBot="1" x14ac:dyDescent="0.3">
      <c r="A34" s="264"/>
      <c r="B34" s="59" t="s">
        <v>151</v>
      </c>
      <c r="C34" s="266"/>
      <c r="D34" s="58">
        <v>4.9000000000000004</v>
      </c>
      <c r="E34" s="58">
        <v>210</v>
      </c>
    </row>
    <row r="35" spans="1:5" ht="44.25" customHeight="1" thickBot="1" x14ac:dyDescent="0.3">
      <c r="A35" s="263" t="s">
        <v>179</v>
      </c>
      <c r="B35" s="59" t="s">
        <v>180</v>
      </c>
      <c r="C35" s="265" t="s">
        <v>150</v>
      </c>
      <c r="D35" s="58">
        <v>97.8</v>
      </c>
      <c r="E35" s="58">
        <v>211</v>
      </c>
    </row>
    <row r="36" spans="1:5" ht="15.75" thickBot="1" x14ac:dyDescent="0.3">
      <c r="A36" s="264"/>
      <c r="B36" s="59" t="s">
        <v>181</v>
      </c>
      <c r="C36" s="266"/>
      <c r="D36" s="58">
        <v>135</v>
      </c>
      <c r="E36" s="58">
        <v>212</v>
      </c>
    </row>
    <row r="37" spans="1:5" ht="44.25" customHeight="1" thickBot="1" x14ac:dyDescent="0.3">
      <c r="A37" s="263" t="s">
        <v>182</v>
      </c>
      <c r="B37" s="59" t="s">
        <v>183</v>
      </c>
      <c r="C37" s="265" t="s">
        <v>150</v>
      </c>
      <c r="D37" s="58">
        <v>18.600000000000001</v>
      </c>
      <c r="E37" s="58">
        <v>213</v>
      </c>
    </row>
    <row r="38" spans="1:5" ht="15.75" thickBot="1" x14ac:dyDescent="0.3">
      <c r="A38" s="264"/>
      <c r="B38" s="59" t="s">
        <v>184</v>
      </c>
      <c r="C38" s="266"/>
      <c r="D38" s="58">
        <v>30</v>
      </c>
      <c r="E38" s="58">
        <v>214</v>
      </c>
    </row>
    <row r="39" spans="1:5" ht="19.5" thickBot="1" x14ac:dyDescent="0.3">
      <c r="A39" s="261" t="s">
        <v>185</v>
      </c>
      <c r="B39" s="262"/>
      <c r="C39" s="58" t="s">
        <v>186</v>
      </c>
      <c r="D39" s="58">
        <v>16.8</v>
      </c>
      <c r="E39" s="58">
        <v>215</v>
      </c>
    </row>
    <row r="40" spans="1:5" ht="84" customHeight="1" thickBot="1" x14ac:dyDescent="0.3">
      <c r="A40" s="261" t="s">
        <v>187</v>
      </c>
      <c r="B40" s="262"/>
      <c r="C40" s="58" t="s">
        <v>150</v>
      </c>
      <c r="D40" s="58">
        <v>20.399999999999999</v>
      </c>
      <c r="E40" s="58">
        <v>216</v>
      </c>
    </row>
    <row r="41" spans="1:5" ht="48" customHeight="1" thickBot="1" x14ac:dyDescent="0.3">
      <c r="A41" s="261" t="s">
        <v>188</v>
      </c>
      <c r="B41" s="262"/>
      <c r="C41" s="58" t="s">
        <v>150</v>
      </c>
      <c r="D41" s="58">
        <v>6.6</v>
      </c>
      <c r="E41" s="58">
        <v>217</v>
      </c>
    </row>
    <row r="42" spans="1:5" ht="24" customHeight="1" thickBot="1" x14ac:dyDescent="0.3">
      <c r="A42" s="261" t="s">
        <v>189</v>
      </c>
      <c r="B42" s="262"/>
      <c r="C42" s="58" t="s">
        <v>190</v>
      </c>
      <c r="D42" s="58">
        <v>156</v>
      </c>
      <c r="E42" s="58">
        <v>218</v>
      </c>
    </row>
    <row r="43" spans="1:5" ht="24" customHeight="1" thickBot="1" x14ac:dyDescent="0.3">
      <c r="A43" s="261" t="s">
        <v>191</v>
      </c>
      <c r="B43" s="262"/>
      <c r="C43" s="58" t="s">
        <v>192</v>
      </c>
      <c r="D43" s="58">
        <v>51.6</v>
      </c>
      <c r="E43" s="58">
        <v>219</v>
      </c>
    </row>
    <row r="44" spans="1:5" ht="48" customHeight="1" thickBot="1" x14ac:dyDescent="0.3">
      <c r="A44" s="261" t="s">
        <v>193</v>
      </c>
      <c r="B44" s="262"/>
      <c r="C44" s="58" t="s">
        <v>192</v>
      </c>
      <c r="D44" s="58">
        <v>97.8</v>
      </c>
      <c r="E44" s="58">
        <v>220</v>
      </c>
    </row>
    <row r="45" spans="1:5" ht="24" customHeight="1" thickBot="1" x14ac:dyDescent="0.3">
      <c r="A45" s="261" t="s">
        <v>194</v>
      </c>
      <c r="B45" s="262"/>
      <c r="C45" s="58" t="s">
        <v>186</v>
      </c>
      <c r="D45" s="58">
        <v>42.6</v>
      </c>
      <c r="E45" s="58">
        <v>221</v>
      </c>
    </row>
    <row r="46" spans="1:5" ht="48" customHeight="1" thickBot="1" x14ac:dyDescent="0.3">
      <c r="A46" s="261" t="s">
        <v>195</v>
      </c>
      <c r="B46" s="262"/>
      <c r="C46" s="58" t="s">
        <v>150</v>
      </c>
      <c r="D46" s="58">
        <v>104.4</v>
      </c>
      <c r="E46" s="58">
        <v>222</v>
      </c>
    </row>
    <row r="47" spans="1:5" ht="24" customHeight="1" thickBot="1" x14ac:dyDescent="0.3">
      <c r="A47" s="261" t="s">
        <v>196</v>
      </c>
      <c r="B47" s="262"/>
      <c r="C47" s="58" t="s">
        <v>150</v>
      </c>
      <c r="D47" s="58">
        <v>84</v>
      </c>
      <c r="E47" s="58">
        <v>223</v>
      </c>
    </row>
    <row r="48" spans="1:5" ht="24" customHeight="1" thickBot="1" x14ac:dyDescent="0.3">
      <c r="A48" s="261" t="s">
        <v>197</v>
      </c>
      <c r="B48" s="262"/>
      <c r="C48" s="58" t="s">
        <v>150</v>
      </c>
      <c r="D48" s="58">
        <v>1.7</v>
      </c>
      <c r="E48" s="58">
        <v>224</v>
      </c>
    </row>
    <row r="49" spans="1:5" ht="36" customHeight="1" thickBot="1" x14ac:dyDescent="0.3">
      <c r="A49" s="261" t="s">
        <v>198</v>
      </c>
      <c r="B49" s="262"/>
      <c r="C49" s="58" t="s">
        <v>199</v>
      </c>
      <c r="D49" s="58">
        <v>4.8</v>
      </c>
      <c r="E49" s="58">
        <v>225</v>
      </c>
    </row>
    <row r="50" spans="1:5" ht="20.25" customHeight="1" thickBot="1" x14ac:dyDescent="0.3">
      <c r="A50" s="263" t="s">
        <v>200</v>
      </c>
      <c r="B50" s="59" t="s">
        <v>201</v>
      </c>
      <c r="C50" s="265" t="s">
        <v>150</v>
      </c>
      <c r="D50" s="58">
        <v>34.799999999999997</v>
      </c>
      <c r="E50" s="58">
        <v>226</v>
      </c>
    </row>
    <row r="51" spans="1:5" ht="15.75" thickBot="1" x14ac:dyDescent="0.3">
      <c r="A51" s="264"/>
      <c r="B51" s="59" t="s">
        <v>202</v>
      </c>
      <c r="C51" s="266"/>
      <c r="D51" s="58">
        <v>150</v>
      </c>
      <c r="E51" s="58">
        <v>227</v>
      </c>
    </row>
    <row r="52" spans="1:5" ht="48" customHeight="1" thickBot="1" x14ac:dyDescent="0.3">
      <c r="A52" s="261" t="s">
        <v>203</v>
      </c>
      <c r="B52" s="262"/>
      <c r="C52" s="58" t="s">
        <v>204</v>
      </c>
      <c r="D52" s="58">
        <v>30</v>
      </c>
      <c r="E52" s="58">
        <v>228</v>
      </c>
    </row>
    <row r="53" spans="1:5" ht="60.75" thickBot="1" x14ac:dyDescent="0.3">
      <c r="A53" s="263" t="s">
        <v>205</v>
      </c>
      <c r="B53" s="59" t="s">
        <v>206</v>
      </c>
      <c r="C53" s="265" t="s">
        <v>150</v>
      </c>
      <c r="D53" s="58">
        <v>16.2</v>
      </c>
      <c r="E53" s="58">
        <v>229</v>
      </c>
    </row>
    <row r="54" spans="1:5" ht="60.75" thickBot="1" x14ac:dyDescent="0.3">
      <c r="A54" s="274"/>
      <c r="B54" s="59" t="s">
        <v>207</v>
      </c>
      <c r="C54" s="275"/>
      <c r="D54" s="58">
        <v>24.6</v>
      </c>
      <c r="E54" s="58">
        <v>230</v>
      </c>
    </row>
    <row r="55" spans="1:5" ht="36.75" thickBot="1" x14ac:dyDescent="0.3">
      <c r="A55" s="274"/>
      <c r="B55" s="59" t="s">
        <v>208</v>
      </c>
      <c r="C55" s="275"/>
      <c r="D55" s="58">
        <v>26.4</v>
      </c>
      <c r="E55" s="58">
        <v>231</v>
      </c>
    </row>
    <row r="56" spans="1:5" ht="36.75" thickBot="1" x14ac:dyDescent="0.3">
      <c r="A56" s="264"/>
      <c r="B56" s="59" t="s">
        <v>209</v>
      </c>
      <c r="C56" s="266"/>
      <c r="D56" s="58">
        <v>43.2</v>
      </c>
      <c r="E56" s="58">
        <v>232</v>
      </c>
    </row>
    <row r="57" spans="1:5" ht="24" customHeight="1" thickBot="1" x14ac:dyDescent="0.3">
      <c r="A57" s="261" t="s">
        <v>210</v>
      </c>
      <c r="B57" s="267"/>
      <c r="C57" s="267"/>
      <c r="D57" s="267"/>
      <c r="E57" s="262"/>
    </row>
    <row r="58" spans="1:5" ht="92.25" customHeight="1" x14ac:dyDescent="0.25">
      <c r="A58" s="268" t="s">
        <v>211</v>
      </c>
      <c r="B58" s="269"/>
      <c r="C58" s="56" t="s">
        <v>212</v>
      </c>
      <c r="D58" s="265">
        <v>150</v>
      </c>
      <c r="E58" s="265">
        <v>233</v>
      </c>
    </row>
    <row r="59" spans="1:5" ht="15.75" thickBot="1" x14ac:dyDescent="0.3">
      <c r="A59" s="270"/>
      <c r="B59" s="271"/>
      <c r="C59" s="57" t="s">
        <v>213</v>
      </c>
      <c r="D59" s="266"/>
      <c r="E59" s="266"/>
    </row>
    <row r="60" spans="1:5" ht="56.25" customHeight="1" x14ac:dyDescent="0.25">
      <c r="A60" s="268" t="s">
        <v>214</v>
      </c>
      <c r="B60" s="269"/>
      <c r="C60" s="56" t="s">
        <v>212</v>
      </c>
      <c r="D60" s="265">
        <v>16.8</v>
      </c>
      <c r="E60" s="265">
        <v>234</v>
      </c>
    </row>
    <row r="61" spans="1:5" ht="15.75" thickBot="1" x14ac:dyDescent="0.3">
      <c r="A61" s="270"/>
      <c r="B61" s="271"/>
      <c r="C61" s="57" t="s">
        <v>215</v>
      </c>
      <c r="D61" s="266"/>
      <c r="E61" s="266"/>
    </row>
    <row r="62" spans="1:5" ht="32.25" customHeight="1" x14ac:dyDescent="0.25">
      <c r="A62" s="268" t="s">
        <v>216</v>
      </c>
      <c r="B62" s="269"/>
      <c r="C62" s="56" t="s">
        <v>212</v>
      </c>
      <c r="D62" s="265">
        <v>3.6</v>
      </c>
      <c r="E62" s="265">
        <v>235</v>
      </c>
    </row>
    <row r="63" spans="1:5" ht="15.75" thickBot="1" x14ac:dyDescent="0.3">
      <c r="A63" s="270"/>
      <c r="B63" s="271"/>
      <c r="C63" s="57" t="s">
        <v>215</v>
      </c>
      <c r="D63" s="266"/>
      <c r="E63" s="266"/>
    </row>
    <row r="64" spans="1:5" ht="20.25" customHeight="1" x14ac:dyDescent="0.25">
      <c r="A64" s="268" t="s">
        <v>217</v>
      </c>
      <c r="B64" s="269"/>
      <c r="C64" s="56" t="s">
        <v>212</v>
      </c>
      <c r="D64" s="265">
        <v>34.799999999999997</v>
      </c>
      <c r="E64" s="265">
        <v>236</v>
      </c>
    </row>
    <row r="65" spans="1:5" ht="15.75" thickBot="1" x14ac:dyDescent="0.3">
      <c r="A65" s="270"/>
      <c r="B65" s="271"/>
      <c r="C65" s="57" t="s">
        <v>213</v>
      </c>
      <c r="D65" s="266"/>
      <c r="E65" s="266"/>
    </row>
    <row r="66" spans="1:5" ht="36.75" thickBot="1" x14ac:dyDescent="0.3">
      <c r="A66" s="263" t="s">
        <v>218</v>
      </c>
      <c r="B66" s="59" t="s">
        <v>219</v>
      </c>
      <c r="C66" s="265" t="s">
        <v>212</v>
      </c>
      <c r="D66" s="58">
        <v>21</v>
      </c>
      <c r="E66" s="58">
        <v>237</v>
      </c>
    </row>
    <row r="67" spans="1:5" ht="36.75" thickBot="1" x14ac:dyDescent="0.3">
      <c r="A67" s="264"/>
      <c r="B67" s="59" t="s">
        <v>220</v>
      </c>
      <c r="C67" s="266"/>
      <c r="D67" s="58">
        <v>19.2</v>
      </c>
      <c r="E67" s="58">
        <v>238</v>
      </c>
    </row>
    <row r="68" spans="1:5" ht="36.75" thickBot="1" x14ac:dyDescent="0.3">
      <c r="A68" s="263" t="s">
        <v>221</v>
      </c>
      <c r="B68" s="59" t="s">
        <v>219</v>
      </c>
      <c r="C68" s="265" t="s">
        <v>212</v>
      </c>
      <c r="D68" s="58">
        <v>37.799999999999997</v>
      </c>
      <c r="E68" s="58">
        <v>239</v>
      </c>
    </row>
    <row r="69" spans="1:5" ht="36.75" thickBot="1" x14ac:dyDescent="0.3">
      <c r="A69" s="264"/>
      <c r="B69" s="59" t="s">
        <v>220</v>
      </c>
      <c r="C69" s="266"/>
      <c r="D69" s="58">
        <v>32.4</v>
      </c>
      <c r="E69" s="58">
        <v>240</v>
      </c>
    </row>
    <row r="70" spans="1:5" ht="24" customHeight="1" thickBot="1" x14ac:dyDescent="0.3">
      <c r="A70" s="261" t="s">
        <v>222</v>
      </c>
      <c r="B70" s="267"/>
      <c r="C70" s="267"/>
      <c r="D70" s="267"/>
      <c r="E70" s="262"/>
    </row>
    <row r="71" spans="1:5" ht="80.25" customHeight="1" thickBot="1" x14ac:dyDescent="0.3">
      <c r="A71" s="263" t="s">
        <v>223</v>
      </c>
      <c r="B71" s="59" t="s">
        <v>224</v>
      </c>
      <c r="C71" s="265" t="s">
        <v>212</v>
      </c>
      <c r="D71" s="58">
        <v>87</v>
      </c>
      <c r="E71" s="58">
        <v>241</v>
      </c>
    </row>
    <row r="72" spans="1:5" ht="15.75" thickBot="1" x14ac:dyDescent="0.3">
      <c r="A72" s="264"/>
      <c r="B72" s="59" t="s">
        <v>225</v>
      </c>
      <c r="C72" s="266"/>
      <c r="D72" s="58">
        <v>67.2</v>
      </c>
      <c r="E72" s="58">
        <v>242</v>
      </c>
    </row>
    <row r="73" spans="1:5" ht="48" customHeight="1" thickBot="1" x14ac:dyDescent="0.3">
      <c r="A73" s="261" t="s">
        <v>226</v>
      </c>
      <c r="B73" s="262"/>
      <c r="C73" s="58" t="s">
        <v>96</v>
      </c>
      <c r="D73" s="58">
        <v>220.2</v>
      </c>
      <c r="E73" s="58">
        <v>243</v>
      </c>
    </row>
    <row r="74" spans="1:5" ht="59.25" customHeight="1" thickBot="1" x14ac:dyDescent="0.3">
      <c r="A74" s="263" t="s">
        <v>227</v>
      </c>
      <c r="B74" s="59" t="s">
        <v>228</v>
      </c>
      <c r="C74" s="265" t="s">
        <v>212</v>
      </c>
      <c r="D74" s="58">
        <v>205.8</v>
      </c>
      <c r="E74" s="58">
        <v>244</v>
      </c>
    </row>
    <row r="75" spans="1:5" ht="36.75" thickBot="1" x14ac:dyDescent="0.3">
      <c r="A75" s="264"/>
      <c r="B75" s="59" t="s">
        <v>229</v>
      </c>
      <c r="C75" s="266"/>
      <c r="D75" s="58">
        <v>111.6</v>
      </c>
      <c r="E75" s="58">
        <v>245</v>
      </c>
    </row>
    <row r="76" spans="1:5" ht="40.5" customHeight="1" thickBot="1" x14ac:dyDescent="0.3">
      <c r="A76" s="263" t="s">
        <v>230</v>
      </c>
      <c r="B76" s="59" t="s">
        <v>231</v>
      </c>
      <c r="C76" s="265" t="s">
        <v>212</v>
      </c>
      <c r="D76" s="58">
        <v>32.4</v>
      </c>
      <c r="E76" s="58">
        <v>246</v>
      </c>
    </row>
    <row r="77" spans="1:5" ht="15.75" thickBot="1" x14ac:dyDescent="0.3">
      <c r="A77" s="274"/>
      <c r="B77" s="59" t="s">
        <v>232</v>
      </c>
      <c r="C77" s="275"/>
      <c r="D77" s="58">
        <v>42</v>
      </c>
      <c r="E77" s="58">
        <v>247</v>
      </c>
    </row>
    <row r="78" spans="1:5" ht="15.75" thickBot="1" x14ac:dyDescent="0.3">
      <c r="A78" s="264"/>
      <c r="B78" s="59" t="s">
        <v>233</v>
      </c>
      <c r="C78" s="266"/>
      <c r="D78" s="58">
        <v>53.4</v>
      </c>
      <c r="E78" s="58">
        <v>248</v>
      </c>
    </row>
    <row r="79" spans="1:5" ht="15.75" thickBot="1" x14ac:dyDescent="0.3">
      <c r="A79" s="261" t="s">
        <v>234</v>
      </c>
      <c r="B79" s="267"/>
      <c r="C79" s="267"/>
      <c r="D79" s="267"/>
      <c r="E79" s="262"/>
    </row>
    <row r="80" spans="1:5" ht="72" customHeight="1" thickBot="1" x14ac:dyDescent="0.3">
      <c r="A80" s="261" t="s">
        <v>235</v>
      </c>
      <c r="B80" s="262"/>
      <c r="C80" s="58" t="s">
        <v>236</v>
      </c>
      <c r="D80" s="58">
        <v>18</v>
      </c>
      <c r="E80" s="58">
        <v>249</v>
      </c>
    </row>
    <row r="81" spans="1:5" ht="48" customHeight="1" thickBot="1" x14ac:dyDescent="0.3">
      <c r="A81" s="261" t="s">
        <v>237</v>
      </c>
      <c r="B81" s="262"/>
      <c r="C81" s="58" t="s">
        <v>236</v>
      </c>
      <c r="D81" s="58">
        <v>22.8</v>
      </c>
      <c r="E81" s="58">
        <v>250</v>
      </c>
    </row>
    <row r="82" spans="1:5" ht="177" customHeight="1" thickBot="1" x14ac:dyDescent="0.3">
      <c r="A82" s="263" t="s">
        <v>238</v>
      </c>
      <c r="B82" s="59" t="s">
        <v>239</v>
      </c>
      <c r="C82" s="265" t="s">
        <v>240</v>
      </c>
      <c r="D82" s="58">
        <v>18</v>
      </c>
      <c r="E82" s="58">
        <v>251</v>
      </c>
    </row>
    <row r="83" spans="1:5" ht="19.5" thickBot="1" x14ac:dyDescent="0.3">
      <c r="A83" s="274"/>
      <c r="B83" s="59" t="s">
        <v>241</v>
      </c>
      <c r="C83" s="275"/>
      <c r="D83" s="58">
        <v>36</v>
      </c>
      <c r="E83" s="58">
        <v>252</v>
      </c>
    </row>
    <row r="84" spans="1:5" ht="19.5" thickBot="1" x14ac:dyDescent="0.3">
      <c r="A84" s="264"/>
      <c r="B84" s="59" t="s">
        <v>242</v>
      </c>
      <c r="C84" s="266"/>
      <c r="D84" s="58">
        <v>50.4</v>
      </c>
      <c r="E84" s="58">
        <v>253</v>
      </c>
    </row>
    <row r="85" spans="1:5" ht="48" customHeight="1" thickBot="1" x14ac:dyDescent="0.3">
      <c r="A85" s="261" t="s">
        <v>243</v>
      </c>
      <c r="B85" s="262"/>
      <c r="C85" s="58" t="s">
        <v>17</v>
      </c>
      <c r="D85" s="58">
        <v>79.8</v>
      </c>
      <c r="E85" s="58">
        <v>254</v>
      </c>
    </row>
    <row r="86" spans="1:5" ht="60" customHeight="1" thickBot="1" x14ac:dyDescent="0.3">
      <c r="A86" s="261" t="s">
        <v>244</v>
      </c>
      <c r="B86" s="262"/>
      <c r="C86" s="58" t="s">
        <v>212</v>
      </c>
      <c r="D86" s="58">
        <v>9</v>
      </c>
      <c r="E86" s="58">
        <v>255</v>
      </c>
    </row>
    <row r="87" spans="1:5" ht="24" customHeight="1" thickBot="1" x14ac:dyDescent="0.3">
      <c r="A87" s="261" t="s">
        <v>245</v>
      </c>
      <c r="B87" s="262"/>
      <c r="C87" s="58" t="s">
        <v>212</v>
      </c>
      <c r="D87" s="58">
        <v>36</v>
      </c>
      <c r="E87" s="58">
        <v>256</v>
      </c>
    </row>
    <row r="88" spans="1:5" ht="20.25" customHeight="1" thickBot="1" x14ac:dyDescent="0.3">
      <c r="A88" s="263" t="s">
        <v>246</v>
      </c>
      <c r="B88" s="59" t="s">
        <v>247</v>
      </c>
      <c r="C88" s="265" t="s">
        <v>17</v>
      </c>
      <c r="D88" s="58">
        <v>27.6</v>
      </c>
      <c r="E88" s="58">
        <v>257</v>
      </c>
    </row>
    <row r="89" spans="1:5" ht="15.75" thickBot="1" x14ac:dyDescent="0.3">
      <c r="A89" s="264"/>
      <c r="B89" s="59" t="s">
        <v>248</v>
      </c>
      <c r="C89" s="266"/>
      <c r="D89" s="58">
        <v>14.4</v>
      </c>
      <c r="E89" s="58">
        <v>258</v>
      </c>
    </row>
    <row r="90" spans="1:5" ht="24" customHeight="1" thickBot="1" x14ac:dyDescent="0.3">
      <c r="A90" s="261" t="s">
        <v>249</v>
      </c>
      <c r="B90" s="262"/>
      <c r="C90" s="58" t="s">
        <v>17</v>
      </c>
      <c r="D90" s="58">
        <v>6</v>
      </c>
      <c r="E90" s="58">
        <v>259</v>
      </c>
    </row>
    <row r="91" spans="1:5" ht="24" customHeight="1" thickBot="1" x14ac:dyDescent="0.3">
      <c r="A91" s="261" t="s">
        <v>250</v>
      </c>
      <c r="B91" s="262"/>
      <c r="C91" s="58" t="s">
        <v>251</v>
      </c>
      <c r="D91" s="58">
        <v>38.4</v>
      </c>
      <c r="E91" s="58">
        <v>260</v>
      </c>
    </row>
    <row r="92" spans="1:5" ht="32.25" customHeight="1" thickBot="1" x14ac:dyDescent="0.3">
      <c r="A92" s="263" t="s">
        <v>252</v>
      </c>
      <c r="B92" s="59" t="s">
        <v>253</v>
      </c>
      <c r="C92" s="265" t="s">
        <v>17</v>
      </c>
      <c r="D92" s="58">
        <v>126</v>
      </c>
      <c r="E92" s="58">
        <v>261</v>
      </c>
    </row>
    <row r="93" spans="1:5" ht="15.75" thickBot="1" x14ac:dyDescent="0.3">
      <c r="A93" s="264"/>
      <c r="B93" s="59" t="s">
        <v>254</v>
      </c>
      <c r="C93" s="266"/>
      <c r="D93" s="58">
        <v>19.8</v>
      </c>
      <c r="E93" s="58">
        <v>262</v>
      </c>
    </row>
    <row r="94" spans="1:5" ht="32.25" customHeight="1" thickBot="1" x14ac:dyDescent="0.3">
      <c r="A94" s="263" t="s">
        <v>255</v>
      </c>
      <c r="B94" s="59" t="s">
        <v>253</v>
      </c>
      <c r="C94" s="265" t="s">
        <v>17</v>
      </c>
      <c r="D94" s="58">
        <v>66</v>
      </c>
      <c r="E94" s="58">
        <v>263</v>
      </c>
    </row>
    <row r="95" spans="1:5" ht="15.75" thickBot="1" x14ac:dyDescent="0.3">
      <c r="A95" s="264"/>
      <c r="B95" s="59" t="s">
        <v>254</v>
      </c>
      <c r="C95" s="266"/>
      <c r="D95" s="58">
        <v>12</v>
      </c>
      <c r="E95" s="58">
        <v>264</v>
      </c>
    </row>
    <row r="96" spans="1:5" ht="24" customHeight="1" thickBot="1" x14ac:dyDescent="0.3">
      <c r="A96" s="261" t="s">
        <v>256</v>
      </c>
      <c r="B96" s="262"/>
      <c r="C96" s="58" t="s">
        <v>257</v>
      </c>
      <c r="D96" s="58">
        <v>132</v>
      </c>
      <c r="E96" s="58">
        <v>265</v>
      </c>
    </row>
  </sheetData>
  <mergeCells count="90">
    <mergeCell ref="D4:D5"/>
    <mergeCell ref="A7:E7"/>
    <mergeCell ref="A8:B8"/>
    <mergeCell ref="A15:A16"/>
    <mergeCell ref="C15:C16"/>
    <mergeCell ref="A4:A5"/>
    <mergeCell ref="B4:B5"/>
    <mergeCell ref="C4:C5"/>
    <mergeCell ref="A9:E9"/>
    <mergeCell ref="A10:A12"/>
    <mergeCell ref="C10:C12"/>
    <mergeCell ref="A13:A14"/>
    <mergeCell ref="C13:C14"/>
    <mergeCell ref="A31:B31"/>
    <mergeCell ref="A17:B17"/>
    <mergeCell ref="A18:B18"/>
    <mergeCell ref="A20:A21"/>
    <mergeCell ref="C20:C21"/>
    <mergeCell ref="A22:A24"/>
    <mergeCell ref="C22:C24"/>
    <mergeCell ref="A25:A27"/>
    <mergeCell ref="C25:C27"/>
    <mergeCell ref="A28:A29"/>
    <mergeCell ref="C28:C29"/>
    <mergeCell ref="A30:B30"/>
    <mergeCell ref="A44:B44"/>
    <mergeCell ref="A32:B32"/>
    <mergeCell ref="A33:A34"/>
    <mergeCell ref="C33:C34"/>
    <mergeCell ref="A35:A36"/>
    <mergeCell ref="C35:C36"/>
    <mergeCell ref="A37:A38"/>
    <mergeCell ref="C37:C38"/>
    <mergeCell ref="A39:B39"/>
    <mergeCell ref="A40:B40"/>
    <mergeCell ref="A41:B41"/>
    <mergeCell ref="A42:B42"/>
    <mergeCell ref="A43:B43"/>
    <mergeCell ref="A58:B59"/>
    <mergeCell ref="D58:D59"/>
    <mergeCell ref="E58:E59"/>
    <mergeCell ref="A45:B45"/>
    <mergeCell ref="A46:B46"/>
    <mergeCell ref="A47:B47"/>
    <mergeCell ref="A48:B48"/>
    <mergeCell ref="A49:B49"/>
    <mergeCell ref="A50:A51"/>
    <mergeCell ref="C50:C51"/>
    <mergeCell ref="A52:B52"/>
    <mergeCell ref="A53:A56"/>
    <mergeCell ref="C53:C56"/>
    <mergeCell ref="A57:E57"/>
    <mergeCell ref="A68:A69"/>
    <mergeCell ref="C68:C69"/>
    <mergeCell ref="A60:B61"/>
    <mergeCell ref="D60:D61"/>
    <mergeCell ref="E60:E61"/>
    <mergeCell ref="A62:B63"/>
    <mergeCell ref="D62:D63"/>
    <mergeCell ref="E62:E63"/>
    <mergeCell ref="A64:B65"/>
    <mergeCell ref="D64:D65"/>
    <mergeCell ref="E64:E65"/>
    <mergeCell ref="A66:A67"/>
    <mergeCell ref="C66:C67"/>
    <mergeCell ref="A82:A84"/>
    <mergeCell ref="C82:C84"/>
    <mergeCell ref="A70:E70"/>
    <mergeCell ref="A71:A72"/>
    <mergeCell ref="C71:C72"/>
    <mergeCell ref="A73:B73"/>
    <mergeCell ref="A74:A75"/>
    <mergeCell ref="C74:C75"/>
    <mergeCell ref="A76:A78"/>
    <mergeCell ref="C76:C78"/>
    <mergeCell ref="A79:E79"/>
    <mergeCell ref="A80:B80"/>
    <mergeCell ref="A81:B81"/>
    <mergeCell ref="C92:C93"/>
    <mergeCell ref="A94:A95"/>
    <mergeCell ref="C94:C95"/>
    <mergeCell ref="A96:B96"/>
    <mergeCell ref="A85:B85"/>
    <mergeCell ref="A86:B86"/>
    <mergeCell ref="A87:B87"/>
    <mergeCell ref="A88:A89"/>
    <mergeCell ref="A91:B91"/>
    <mergeCell ref="A92:A93"/>
    <mergeCell ref="C88:C89"/>
    <mergeCell ref="A90:B9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K23"/>
  <sheetViews>
    <sheetView view="pageBreakPreview" zoomScaleSheetLayoutView="100" workbookViewId="0">
      <selection activeCell="E1" sqref="E1:H3"/>
    </sheetView>
  </sheetViews>
  <sheetFormatPr defaultRowHeight="15" x14ac:dyDescent="0.25"/>
  <cols>
    <col min="1" max="1" width="5.140625" style="1" customWidth="1"/>
    <col min="2" max="2" width="4.42578125" style="1" customWidth="1"/>
    <col min="3" max="3" width="34.5703125" style="1" customWidth="1"/>
    <col min="4" max="4" width="12.28515625" style="1" customWidth="1"/>
    <col min="5" max="5" width="10.140625" style="1" customWidth="1"/>
    <col min="6" max="6" width="10.42578125" style="1" customWidth="1"/>
    <col min="7" max="7" width="7.85546875" style="1" customWidth="1"/>
    <col min="8" max="8" width="11.42578125" style="1" customWidth="1"/>
    <col min="9" max="9" width="3" style="1" customWidth="1"/>
    <col min="10" max="10" width="10.28515625" style="1" customWidth="1"/>
    <col min="11" max="11" width="9.140625" style="1" hidden="1" customWidth="1"/>
    <col min="12" max="12" width="4.85546875" style="1" customWidth="1"/>
    <col min="13" max="16384" width="9.140625" style="1"/>
  </cols>
  <sheetData>
    <row r="1" spans="2:10" ht="16.5" thickBot="1" x14ac:dyDescent="0.3">
      <c r="B1" s="29"/>
      <c r="C1" s="29"/>
      <c r="D1" s="29"/>
      <c r="E1" s="287"/>
      <c r="F1" s="287"/>
      <c r="G1" s="287"/>
      <c r="H1" s="287"/>
      <c r="I1" s="29"/>
      <c r="J1" s="2">
        <v>12.75</v>
      </c>
    </row>
    <row r="2" spans="2:10" ht="15.75" x14ac:dyDescent="0.25">
      <c r="B2" s="29"/>
      <c r="C2" s="29"/>
      <c r="D2" s="29"/>
      <c r="E2" s="287"/>
      <c r="F2" s="287"/>
      <c r="G2" s="287"/>
      <c r="H2" s="287"/>
      <c r="I2" s="29"/>
    </row>
    <row r="3" spans="2:10" ht="15.75" x14ac:dyDescent="0.25">
      <c r="B3" s="29"/>
      <c r="C3" s="29"/>
      <c r="D3" s="29"/>
      <c r="E3" s="287"/>
      <c r="F3" s="287"/>
      <c r="G3" s="287"/>
      <c r="H3" s="287"/>
      <c r="I3" s="29"/>
    </row>
    <row r="4" spans="2:10" ht="15.75" x14ac:dyDescent="0.25">
      <c r="B4" s="27"/>
      <c r="C4" s="27"/>
      <c r="D4" s="27"/>
      <c r="E4" s="28"/>
      <c r="F4" s="28"/>
      <c r="G4" s="28"/>
      <c r="H4" s="28"/>
      <c r="I4" s="29"/>
    </row>
    <row r="5" spans="2:10" ht="15.75" x14ac:dyDescent="0.25">
      <c r="B5" s="278" t="s">
        <v>0</v>
      </c>
      <c r="C5" s="278"/>
      <c r="D5" s="278"/>
      <c r="E5" s="278"/>
      <c r="F5" s="278"/>
      <c r="G5" s="278"/>
      <c r="H5" s="278"/>
      <c r="I5" s="29"/>
    </row>
    <row r="6" spans="2:10" ht="15.75" x14ac:dyDescent="0.25">
      <c r="B6" s="278" t="s">
        <v>521</v>
      </c>
      <c r="C6" s="278"/>
      <c r="D6" s="278"/>
      <c r="E6" s="278"/>
      <c r="F6" s="278"/>
      <c r="G6" s="278"/>
      <c r="H6" s="278"/>
      <c r="I6" s="29"/>
    </row>
    <row r="7" spans="2:10" ht="15.75" x14ac:dyDescent="0.25">
      <c r="B7" s="278" t="s">
        <v>522</v>
      </c>
      <c r="C7" s="278"/>
      <c r="D7" s="278"/>
      <c r="E7" s="278"/>
      <c r="F7" s="278"/>
      <c r="G7" s="278"/>
      <c r="H7" s="278"/>
      <c r="I7" s="29"/>
    </row>
    <row r="8" spans="2:10" ht="30.75" customHeight="1" x14ac:dyDescent="0.25">
      <c r="B8" s="279" t="s">
        <v>39</v>
      </c>
      <c r="C8" s="279"/>
      <c r="D8" s="279"/>
      <c r="E8" s="279"/>
      <c r="F8" s="279"/>
      <c r="G8" s="279"/>
      <c r="H8" s="279"/>
      <c r="I8" s="29"/>
    </row>
    <row r="9" spans="2:10" ht="15.75" x14ac:dyDescent="0.25">
      <c r="B9" s="281"/>
      <c r="C9" s="281"/>
      <c r="D9" s="281"/>
      <c r="E9" s="281"/>
      <c r="F9" s="281"/>
      <c r="G9" s="281"/>
      <c r="H9" s="281"/>
      <c r="I9" s="29"/>
    </row>
    <row r="10" spans="2:10" ht="16.5" customHeight="1" x14ac:dyDescent="0.25">
      <c r="B10" s="281" t="s">
        <v>542</v>
      </c>
      <c r="C10" s="281"/>
      <c r="D10" s="281"/>
      <c r="E10" s="281"/>
      <c r="F10" s="281"/>
      <c r="G10" s="281"/>
      <c r="H10" s="281"/>
      <c r="I10" s="29"/>
    </row>
    <row r="11" spans="2:10" ht="16.5" thickBot="1" x14ac:dyDescent="0.3">
      <c r="B11" s="30"/>
      <c r="C11" s="30"/>
      <c r="D11" s="30"/>
      <c r="E11" s="30"/>
      <c r="F11" s="30"/>
      <c r="G11" s="30"/>
      <c r="H11" s="30"/>
      <c r="I11" s="29"/>
    </row>
    <row r="12" spans="2:10" ht="63.75" thickBot="1" x14ac:dyDescent="0.3">
      <c r="B12" s="31" t="s">
        <v>2</v>
      </c>
      <c r="C12" s="32" t="s">
        <v>3</v>
      </c>
      <c r="D12" s="32" t="s">
        <v>4</v>
      </c>
      <c r="E12" s="33" t="s">
        <v>5</v>
      </c>
      <c r="F12" s="32" t="s">
        <v>6</v>
      </c>
      <c r="G12" s="33" t="s">
        <v>7</v>
      </c>
      <c r="H12" s="32" t="s">
        <v>8</v>
      </c>
      <c r="I12" s="29"/>
      <c r="J12" s="3"/>
    </row>
    <row r="13" spans="2:10" ht="63.75" thickBot="1" x14ac:dyDescent="0.3">
      <c r="B13" s="34" t="s">
        <v>9</v>
      </c>
      <c r="C13" s="13" t="s">
        <v>28</v>
      </c>
      <c r="D13" s="14"/>
      <c r="E13" s="15"/>
      <c r="F13" s="16"/>
      <c r="G13" s="16"/>
      <c r="H13" s="17"/>
      <c r="I13" s="29"/>
      <c r="J13" s="3"/>
    </row>
    <row r="14" spans="2:10" ht="25.5" customHeight="1" x14ac:dyDescent="0.25">
      <c r="B14" s="292"/>
      <c r="C14" s="26" t="s">
        <v>22</v>
      </c>
      <c r="D14" s="288" t="s">
        <v>26</v>
      </c>
      <c r="E14" s="5">
        <v>0.12</v>
      </c>
      <c r="F14" s="6">
        <f t="shared" ref="F14:F18" si="0">$E14*J$1</f>
        <v>1.53</v>
      </c>
      <c r="G14" s="6">
        <v>0</v>
      </c>
      <c r="H14" s="7">
        <f t="shared" ref="H14:H18" si="1">F14+G14</f>
        <v>1.53</v>
      </c>
      <c r="I14" s="29"/>
      <c r="J14" s="3"/>
    </row>
    <row r="15" spans="2:10" ht="25.5" customHeight="1" x14ac:dyDescent="0.25">
      <c r="B15" s="293"/>
      <c r="C15" s="4" t="s">
        <v>23</v>
      </c>
      <c r="D15" s="289"/>
      <c r="E15" s="8">
        <v>0.25</v>
      </c>
      <c r="F15" s="9">
        <f t="shared" si="0"/>
        <v>3.1875</v>
      </c>
      <c r="G15" s="9">
        <v>0</v>
      </c>
      <c r="H15" s="10">
        <f t="shared" si="1"/>
        <v>3.1875</v>
      </c>
      <c r="I15" s="29"/>
      <c r="J15" s="3"/>
    </row>
    <row r="16" spans="2:10" ht="25.5" customHeight="1" thickBot="1" x14ac:dyDescent="0.3">
      <c r="B16" s="294"/>
      <c r="C16" s="18" t="s">
        <v>24</v>
      </c>
      <c r="D16" s="290"/>
      <c r="E16" s="19">
        <v>0.4</v>
      </c>
      <c r="F16" s="20">
        <f t="shared" si="0"/>
        <v>5.1000000000000005</v>
      </c>
      <c r="G16" s="20">
        <v>0</v>
      </c>
      <c r="H16" s="21">
        <f t="shared" si="1"/>
        <v>5.1000000000000005</v>
      </c>
      <c r="I16" s="29"/>
      <c r="J16" s="3"/>
    </row>
    <row r="17" spans="2:10" ht="25.5" customHeight="1" x14ac:dyDescent="0.25">
      <c r="B17" s="293"/>
      <c r="C17" s="22" t="s">
        <v>25</v>
      </c>
      <c r="D17" s="291" t="s">
        <v>27</v>
      </c>
      <c r="E17" s="23">
        <v>0.28000000000000003</v>
      </c>
      <c r="F17" s="24">
        <f t="shared" si="0"/>
        <v>3.5700000000000003</v>
      </c>
      <c r="G17" s="24">
        <v>0</v>
      </c>
      <c r="H17" s="25">
        <f t="shared" si="1"/>
        <v>3.5700000000000003</v>
      </c>
      <c r="I17" s="29"/>
    </row>
    <row r="18" spans="2:10" ht="25.5" customHeight="1" thickBot="1" x14ac:dyDescent="0.3">
      <c r="B18" s="294"/>
      <c r="C18" s="18" t="s">
        <v>24</v>
      </c>
      <c r="D18" s="290"/>
      <c r="E18" s="19">
        <v>0.4</v>
      </c>
      <c r="F18" s="20">
        <f t="shared" si="0"/>
        <v>5.1000000000000005</v>
      </c>
      <c r="G18" s="20">
        <v>0</v>
      </c>
      <c r="H18" s="21">
        <f t="shared" si="1"/>
        <v>5.1000000000000005</v>
      </c>
      <c r="I18" s="29"/>
    </row>
    <row r="19" spans="2:10" ht="21" customHeight="1" x14ac:dyDescent="0.25">
      <c r="B19" s="35"/>
      <c r="C19" s="36"/>
      <c r="D19" s="36"/>
      <c r="E19" s="37"/>
      <c r="F19" s="38"/>
      <c r="G19" s="38"/>
      <c r="H19" s="38"/>
      <c r="I19" s="29"/>
    </row>
    <row r="20" spans="2:10" ht="15.75" x14ac:dyDescent="0.25">
      <c r="B20" s="12" t="s">
        <v>543</v>
      </c>
      <c r="C20" s="11"/>
      <c r="D20" s="12"/>
      <c r="E20" s="12"/>
      <c r="F20" s="12"/>
      <c r="G20" s="12"/>
      <c r="H20" s="12"/>
      <c r="I20" s="29"/>
      <c r="J20" s="1" t="s">
        <v>21</v>
      </c>
    </row>
    <row r="21" spans="2:10" ht="15.75" x14ac:dyDescent="0.25">
      <c r="B21" s="12"/>
      <c r="C21" s="11"/>
      <c r="D21" s="12"/>
      <c r="E21" s="12"/>
      <c r="F21" s="12"/>
      <c r="G21" s="12"/>
      <c r="H21" s="12"/>
      <c r="I21" s="29"/>
    </row>
    <row r="22" spans="2:10" x14ac:dyDescent="0.25">
      <c r="C22" s="53" t="s">
        <v>38</v>
      </c>
    </row>
    <row r="23" spans="2:10" ht="120" x14ac:dyDescent="0.25">
      <c r="C23" s="52" t="s">
        <v>37</v>
      </c>
      <c r="D23" s="51"/>
      <c r="E23" s="51"/>
      <c r="F23" s="51"/>
      <c r="G23" s="51"/>
      <c r="H23" s="51"/>
    </row>
  </sheetData>
  <mergeCells count="13">
    <mergeCell ref="D14:D16"/>
    <mergeCell ref="D17:D18"/>
    <mergeCell ref="B14:B16"/>
    <mergeCell ref="B17:B18"/>
    <mergeCell ref="B8:H8"/>
    <mergeCell ref="B9:H9"/>
    <mergeCell ref="B10:H10"/>
    <mergeCell ref="B7:H7"/>
    <mergeCell ref="E1:H1"/>
    <mergeCell ref="E2:H2"/>
    <mergeCell ref="E3:H3"/>
    <mergeCell ref="B5:H5"/>
    <mergeCell ref="B6:H6"/>
  </mergeCells>
  <pageMargins left="0.78740157480314965" right="0.19685039370078741"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K21"/>
  <sheetViews>
    <sheetView view="pageBreakPreview" zoomScaleSheetLayoutView="100" workbookViewId="0">
      <selection activeCell="E1" sqref="E1:H3"/>
    </sheetView>
  </sheetViews>
  <sheetFormatPr defaultRowHeight="15" x14ac:dyDescent="0.25"/>
  <cols>
    <col min="1" max="1" width="5.140625" style="1" customWidth="1"/>
    <col min="2" max="2" width="4.42578125" style="1" customWidth="1"/>
    <col min="3" max="3" width="32.85546875" style="1" customWidth="1"/>
    <col min="4" max="4" width="12.28515625" style="1" customWidth="1"/>
    <col min="5" max="8" width="11" style="1" customWidth="1"/>
    <col min="9" max="9" width="3" style="1" customWidth="1"/>
    <col min="10" max="10" width="10.28515625" style="1" customWidth="1"/>
    <col min="11" max="11" width="9.140625" style="1" hidden="1" customWidth="1"/>
    <col min="12" max="12" width="4.85546875" style="1" customWidth="1"/>
    <col min="13" max="16384" width="9.140625" style="1"/>
  </cols>
  <sheetData>
    <row r="1" spans="2:10" ht="16.5" thickBot="1" x14ac:dyDescent="0.3">
      <c r="B1" s="29"/>
      <c r="C1" s="29"/>
      <c r="D1" s="29"/>
      <c r="E1" s="287"/>
      <c r="F1" s="287"/>
      <c r="G1" s="287"/>
      <c r="H1" s="287"/>
      <c r="I1" s="29"/>
      <c r="J1" s="2">
        <v>12.75</v>
      </c>
    </row>
    <row r="2" spans="2:10" ht="15.75" x14ac:dyDescent="0.25">
      <c r="B2" s="29"/>
      <c r="C2" s="29"/>
      <c r="D2" s="29"/>
      <c r="E2" s="287"/>
      <c r="F2" s="287"/>
      <c r="G2" s="287"/>
      <c r="H2" s="287"/>
      <c r="I2" s="29"/>
    </row>
    <row r="3" spans="2:10" ht="15.75" x14ac:dyDescent="0.25">
      <c r="B3" s="29"/>
      <c r="C3" s="29"/>
      <c r="D3" s="29"/>
      <c r="E3" s="287"/>
      <c r="F3" s="287"/>
      <c r="G3" s="287"/>
      <c r="H3" s="287"/>
      <c r="I3" s="29"/>
    </row>
    <row r="4" spans="2:10" ht="15.75" x14ac:dyDescent="0.25">
      <c r="B4" s="27"/>
      <c r="C4" s="27"/>
      <c r="D4" s="27"/>
      <c r="E4" s="28"/>
      <c r="F4" s="28"/>
      <c r="G4" s="28"/>
      <c r="H4" s="28"/>
      <c r="I4" s="29"/>
    </row>
    <row r="5" spans="2:10" ht="15.75" x14ac:dyDescent="0.25">
      <c r="B5" s="278" t="s">
        <v>0</v>
      </c>
      <c r="C5" s="278"/>
      <c r="D5" s="278"/>
      <c r="E5" s="278"/>
      <c r="F5" s="278"/>
      <c r="G5" s="278"/>
      <c r="H5" s="278"/>
      <c r="I5" s="29"/>
    </row>
    <row r="6" spans="2:10" ht="15.75" x14ac:dyDescent="0.25">
      <c r="B6" s="278" t="s">
        <v>521</v>
      </c>
      <c r="C6" s="278"/>
      <c r="D6" s="278"/>
      <c r="E6" s="278"/>
      <c r="F6" s="278"/>
      <c r="G6" s="278"/>
      <c r="H6" s="278"/>
      <c r="I6" s="29"/>
    </row>
    <row r="7" spans="2:10" ht="15.75" x14ac:dyDescent="0.25">
      <c r="B7" s="278" t="s">
        <v>522</v>
      </c>
      <c r="C7" s="278"/>
      <c r="D7" s="278"/>
      <c r="E7" s="278"/>
      <c r="F7" s="278"/>
      <c r="G7" s="278"/>
      <c r="H7" s="278"/>
      <c r="I7" s="29"/>
    </row>
    <row r="8" spans="2:10" ht="17.25" customHeight="1" x14ac:dyDescent="0.25">
      <c r="B8" s="279" t="s">
        <v>523</v>
      </c>
      <c r="C8" s="279"/>
      <c r="D8" s="279"/>
      <c r="E8" s="279"/>
      <c r="F8" s="279"/>
      <c r="G8" s="279"/>
      <c r="H8" s="279"/>
      <c r="I8" s="29"/>
    </row>
    <row r="9" spans="2:10" ht="23.25" customHeight="1" x14ac:dyDescent="0.25">
      <c r="B9" s="298" t="s">
        <v>546</v>
      </c>
      <c r="C9" s="298"/>
      <c r="D9" s="298"/>
      <c r="E9" s="298"/>
      <c r="F9" s="298"/>
      <c r="G9" s="298"/>
      <c r="H9" s="298"/>
      <c r="I9" s="29"/>
    </row>
    <row r="10" spans="2:10" ht="16.5" customHeight="1" x14ac:dyDescent="0.25">
      <c r="B10" s="281" t="s">
        <v>542</v>
      </c>
      <c r="C10" s="281"/>
      <c r="D10" s="281"/>
      <c r="E10" s="281"/>
      <c r="F10" s="281"/>
      <c r="G10" s="281"/>
      <c r="H10" s="281"/>
      <c r="I10" s="29"/>
    </row>
    <row r="11" spans="2:10" ht="16.5" thickBot="1" x14ac:dyDescent="0.3">
      <c r="B11" s="30"/>
      <c r="C11" s="30"/>
      <c r="D11" s="158"/>
      <c r="E11" s="30"/>
      <c r="F11" s="30"/>
      <c r="G11" s="30"/>
      <c r="H11" s="30"/>
      <c r="I11" s="29"/>
    </row>
    <row r="12" spans="2:10" ht="63.75" thickBot="1" x14ac:dyDescent="0.3">
      <c r="B12" s="31" t="s">
        <v>2</v>
      </c>
      <c r="C12" s="32" t="s">
        <v>3</v>
      </c>
      <c r="D12" s="32" t="s">
        <v>4</v>
      </c>
      <c r="E12" s="33" t="s">
        <v>5</v>
      </c>
      <c r="F12" s="32" t="s">
        <v>6</v>
      </c>
      <c r="G12" s="33" t="s">
        <v>7</v>
      </c>
      <c r="H12" s="32" t="s">
        <v>8</v>
      </c>
      <c r="I12" s="29"/>
      <c r="J12" s="3"/>
    </row>
    <row r="13" spans="2:10" ht="19.5" customHeight="1" thickBot="1" x14ac:dyDescent="0.3">
      <c r="B13" s="44" t="s">
        <v>9</v>
      </c>
      <c r="C13" s="45" t="s">
        <v>29</v>
      </c>
      <c r="D13" s="46"/>
      <c r="E13" s="47"/>
      <c r="F13" s="48"/>
      <c r="G13" s="48"/>
      <c r="H13" s="49"/>
      <c r="I13" s="29"/>
      <c r="J13" s="3"/>
    </row>
    <row r="14" spans="2:10" ht="19.5" customHeight="1" x14ac:dyDescent="0.25">
      <c r="B14" s="299"/>
      <c r="C14" s="22" t="s">
        <v>30</v>
      </c>
      <c r="D14" s="291" t="s">
        <v>32</v>
      </c>
      <c r="E14" s="23">
        <v>1.79</v>
      </c>
      <c r="F14" s="24">
        <f>$E14*J$1</f>
        <v>22.822500000000002</v>
      </c>
      <c r="G14" s="24">
        <f>F14*20%</f>
        <v>4.5645000000000007</v>
      </c>
      <c r="H14" s="25">
        <f>F14+G14</f>
        <v>27.387</v>
      </c>
      <c r="I14" s="29"/>
      <c r="J14" s="3"/>
    </row>
    <row r="15" spans="2:10" ht="19.5" customHeight="1" thickBot="1" x14ac:dyDescent="0.3">
      <c r="B15" s="300"/>
      <c r="C15" s="39" t="s">
        <v>31</v>
      </c>
      <c r="D15" s="301"/>
      <c r="E15" s="41">
        <v>5.5</v>
      </c>
      <c r="F15" s="42">
        <f t="shared" ref="F15:F19" si="0">$E15*J$1</f>
        <v>70.125</v>
      </c>
      <c r="G15" s="40">
        <f t="shared" ref="G15:G19" si="1">F15*20%</f>
        <v>14.025</v>
      </c>
      <c r="H15" s="43">
        <f t="shared" ref="H15:H19" si="2">F15+G15</f>
        <v>84.15</v>
      </c>
      <c r="I15" s="29"/>
      <c r="J15" s="3"/>
    </row>
    <row r="16" spans="2:10" ht="19.5" customHeight="1" thickBot="1" x14ac:dyDescent="0.3">
      <c r="B16" s="44" t="s">
        <v>11</v>
      </c>
      <c r="C16" s="45" t="s">
        <v>33</v>
      </c>
      <c r="D16" s="46"/>
      <c r="E16" s="47"/>
      <c r="F16" s="48"/>
      <c r="G16" s="48"/>
      <c r="H16" s="49"/>
      <c r="I16" s="29"/>
      <c r="J16" s="3"/>
    </row>
    <row r="17" spans="2:10" ht="19.5" customHeight="1" x14ac:dyDescent="0.25">
      <c r="B17" s="295"/>
      <c r="C17" s="26" t="s">
        <v>34</v>
      </c>
      <c r="D17" s="288" t="s">
        <v>32</v>
      </c>
      <c r="E17" s="5">
        <v>0.47</v>
      </c>
      <c r="F17" s="6">
        <f t="shared" si="0"/>
        <v>5.9924999999999997</v>
      </c>
      <c r="G17" s="6">
        <f t="shared" si="1"/>
        <v>1.1984999999999999</v>
      </c>
      <c r="H17" s="7">
        <f t="shared" si="2"/>
        <v>7.1909999999999998</v>
      </c>
      <c r="I17" s="29"/>
    </row>
    <row r="18" spans="2:10" ht="19.5" customHeight="1" x14ac:dyDescent="0.25">
      <c r="B18" s="296"/>
      <c r="C18" s="4" t="s">
        <v>35</v>
      </c>
      <c r="D18" s="289"/>
      <c r="E18" s="8">
        <v>0.74</v>
      </c>
      <c r="F18" s="9">
        <f t="shared" si="0"/>
        <v>9.4350000000000005</v>
      </c>
      <c r="G18" s="24">
        <f t="shared" si="1"/>
        <v>1.8870000000000002</v>
      </c>
      <c r="H18" s="10">
        <f t="shared" si="2"/>
        <v>11.322000000000001</v>
      </c>
      <c r="I18" s="29"/>
    </row>
    <row r="19" spans="2:10" ht="19.5" customHeight="1" thickBot="1" x14ac:dyDescent="0.3">
      <c r="B19" s="297"/>
      <c r="C19" s="18" t="s">
        <v>36</v>
      </c>
      <c r="D19" s="290"/>
      <c r="E19" s="19">
        <v>1.5</v>
      </c>
      <c r="F19" s="20">
        <f t="shared" si="0"/>
        <v>19.125</v>
      </c>
      <c r="G19" s="50">
        <f t="shared" si="1"/>
        <v>3.8250000000000002</v>
      </c>
      <c r="H19" s="21">
        <f t="shared" si="2"/>
        <v>22.95</v>
      </c>
      <c r="I19" s="29"/>
    </row>
    <row r="20" spans="2:10" ht="13.5" customHeight="1" x14ac:dyDescent="0.25">
      <c r="B20" s="35"/>
      <c r="C20" s="36"/>
      <c r="D20" s="36"/>
      <c r="E20" s="37"/>
      <c r="F20" s="38"/>
      <c r="G20" s="38"/>
      <c r="H20" s="38"/>
      <c r="I20" s="29"/>
    </row>
    <row r="21" spans="2:10" ht="15.75" x14ac:dyDescent="0.25">
      <c r="B21" s="12" t="s">
        <v>544</v>
      </c>
      <c r="C21" s="11"/>
      <c r="D21" s="12"/>
      <c r="E21" s="12"/>
      <c r="F21" s="12"/>
      <c r="G21" s="12"/>
      <c r="H21" s="12"/>
      <c r="I21" s="29"/>
      <c r="J21" s="1" t="s">
        <v>21</v>
      </c>
    </row>
  </sheetData>
  <mergeCells count="13">
    <mergeCell ref="B17:B19"/>
    <mergeCell ref="D17:D19"/>
    <mergeCell ref="E1:H1"/>
    <mergeCell ref="E2:H2"/>
    <mergeCell ref="E3:H3"/>
    <mergeCell ref="B5:H5"/>
    <mergeCell ref="B6:H6"/>
    <mergeCell ref="B7:H7"/>
    <mergeCell ref="B8:H8"/>
    <mergeCell ref="B9:H9"/>
    <mergeCell ref="B10:H10"/>
    <mergeCell ref="B14:B15"/>
    <mergeCell ref="D14:D15"/>
  </mergeCells>
  <pageMargins left="0.78740157480314965" right="0.19685039370078741"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K15"/>
  <sheetViews>
    <sheetView view="pageBreakPreview" topLeftCell="B1" zoomScaleSheetLayoutView="100" workbookViewId="0">
      <selection activeCell="O22" sqref="O22"/>
    </sheetView>
  </sheetViews>
  <sheetFormatPr defaultRowHeight="15" x14ac:dyDescent="0.25"/>
  <cols>
    <col min="1" max="1" width="5.140625" style="1" customWidth="1"/>
    <col min="2" max="2" width="4.42578125" style="1" customWidth="1"/>
    <col min="3" max="3" width="32.85546875" style="1" customWidth="1"/>
    <col min="4" max="4" width="12.28515625" style="1" customWidth="1"/>
    <col min="5" max="8" width="11" style="1" customWidth="1"/>
    <col min="9" max="9" width="3" style="1" customWidth="1"/>
    <col min="10" max="10" width="10.28515625" style="1" customWidth="1"/>
    <col min="11" max="11" width="9.140625" style="1" hidden="1" customWidth="1"/>
    <col min="12" max="12" width="4.85546875" style="1" customWidth="1"/>
    <col min="13" max="16384" width="9.140625" style="1"/>
  </cols>
  <sheetData>
    <row r="1" spans="2:10" ht="16.5" thickBot="1" x14ac:dyDescent="0.3">
      <c r="B1" s="29"/>
      <c r="C1" s="29"/>
      <c r="D1" s="29"/>
      <c r="E1" s="287"/>
      <c r="F1" s="287"/>
      <c r="G1" s="287"/>
      <c r="H1" s="287"/>
      <c r="I1" s="29"/>
      <c r="J1" s="2">
        <v>12.75</v>
      </c>
    </row>
    <row r="2" spans="2:10" ht="15.75" x14ac:dyDescent="0.25">
      <c r="B2" s="29"/>
      <c r="C2" s="29"/>
      <c r="D2" s="29"/>
      <c r="E2" s="287"/>
      <c r="F2" s="287"/>
      <c r="G2" s="287"/>
      <c r="H2" s="287"/>
      <c r="I2" s="29"/>
    </row>
    <row r="3" spans="2:10" ht="15.75" x14ac:dyDescent="0.25">
      <c r="B3" s="29"/>
      <c r="C3" s="29"/>
      <c r="D3" s="29"/>
      <c r="E3" s="287"/>
      <c r="F3" s="287"/>
      <c r="G3" s="287"/>
      <c r="H3" s="287"/>
      <c r="I3" s="29"/>
    </row>
    <row r="4" spans="2:10" ht="15.75" x14ac:dyDescent="0.25">
      <c r="B4" s="27"/>
      <c r="C4" s="27"/>
      <c r="D4" s="27"/>
      <c r="E4" s="28"/>
      <c r="F4" s="28"/>
      <c r="G4" s="28"/>
      <c r="H4" s="28"/>
      <c r="I4" s="29"/>
    </row>
    <row r="5" spans="2:10" ht="15.75" x14ac:dyDescent="0.25">
      <c r="B5" s="278" t="s">
        <v>0</v>
      </c>
      <c r="C5" s="278"/>
      <c r="D5" s="278"/>
      <c r="E5" s="278"/>
      <c r="F5" s="278"/>
      <c r="G5" s="278"/>
      <c r="H5" s="278"/>
      <c r="I5" s="29"/>
    </row>
    <row r="6" spans="2:10" ht="15.75" x14ac:dyDescent="0.25">
      <c r="B6" s="278" t="s">
        <v>521</v>
      </c>
      <c r="C6" s="278"/>
      <c r="D6" s="278"/>
      <c r="E6" s="278"/>
      <c r="F6" s="278"/>
      <c r="G6" s="278"/>
      <c r="H6" s="278"/>
      <c r="I6" s="29"/>
    </row>
    <row r="7" spans="2:10" ht="15.75" x14ac:dyDescent="0.25">
      <c r="B7" s="278" t="s">
        <v>522</v>
      </c>
      <c r="C7" s="278"/>
      <c r="D7" s="278"/>
      <c r="E7" s="278"/>
      <c r="F7" s="278"/>
      <c r="G7" s="278"/>
      <c r="H7" s="278"/>
      <c r="I7" s="29"/>
    </row>
    <row r="8" spans="2:10" ht="17.25" customHeight="1" x14ac:dyDescent="0.25">
      <c r="B8" s="279" t="s">
        <v>523</v>
      </c>
      <c r="C8" s="279"/>
      <c r="D8" s="279"/>
      <c r="E8" s="279"/>
      <c r="F8" s="279"/>
      <c r="G8" s="279"/>
      <c r="H8" s="279"/>
      <c r="I8" s="29"/>
    </row>
    <row r="9" spans="2:10" ht="23.25" customHeight="1" x14ac:dyDescent="0.25">
      <c r="B9" s="298" t="s">
        <v>546</v>
      </c>
      <c r="C9" s="298"/>
      <c r="D9" s="298"/>
      <c r="E9" s="298"/>
      <c r="F9" s="298"/>
      <c r="G9" s="298"/>
      <c r="H9" s="298"/>
      <c r="I9" s="29"/>
    </row>
    <row r="10" spans="2:10" ht="16.5" customHeight="1" x14ac:dyDescent="0.25">
      <c r="B10" s="281" t="s">
        <v>542</v>
      </c>
      <c r="C10" s="281"/>
      <c r="D10" s="281"/>
      <c r="E10" s="281"/>
      <c r="F10" s="281"/>
      <c r="G10" s="281"/>
      <c r="H10" s="281"/>
      <c r="I10" s="29"/>
    </row>
    <row r="11" spans="2:10" ht="16.5" thickBot="1" x14ac:dyDescent="0.3">
      <c r="B11" s="30"/>
      <c r="C11" s="30"/>
      <c r="D11" s="158"/>
      <c r="E11" s="30"/>
      <c r="F11" s="30"/>
      <c r="G11" s="30"/>
      <c r="H11" s="30"/>
      <c r="I11" s="29"/>
    </row>
    <row r="12" spans="2:10" ht="63.75" thickBot="1" x14ac:dyDescent="0.3">
      <c r="B12" s="146" t="s">
        <v>2</v>
      </c>
      <c r="C12" s="159" t="s">
        <v>3</v>
      </c>
      <c r="D12" s="159" t="s">
        <v>4</v>
      </c>
      <c r="E12" s="160" t="s">
        <v>5</v>
      </c>
      <c r="F12" s="159" t="s">
        <v>6</v>
      </c>
      <c r="G12" s="160" t="s">
        <v>7</v>
      </c>
      <c r="H12" s="159" t="s">
        <v>8</v>
      </c>
      <c r="I12" s="29"/>
      <c r="J12" s="3"/>
    </row>
    <row r="13" spans="2:10" ht="53.25" customHeight="1" thickBot="1" x14ac:dyDescent="0.3">
      <c r="B13" s="44" t="s">
        <v>9</v>
      </c>
      <c r="C13" s="161" t="s">
        <v>20</v>
      </c>
      <c r="D13" s="46" t="s">
        <v>18</v>
      </c>
      <c r="E13" s="47">
        <v>0.33</v>
      </c>
      <c r="F13" s="48">
        <f>$E13*J$1</f>
        <v>4.2075000000000005</v>
      </c>
      <c r="G13" s="48">
        <f t="shared" ref="G13" si="0">F13*20%</f>
        <v>0.84150000000000014</v>
      </c>
      <c r="H13" s="49">
        <f t="shared" ref="H13" si="1">F13+G13</f>
        <v>5.0490000000000004</v>
      </c>
      <c r="I13" s="29"/>
    </row>
    <row r="14" spans="2:10" ht="13.5" customHeight="1" x14ac:dyDescent="0.25">
      <c r="B14" s="35"/>
      <c r="C14" s="36"/>
      <c r="D14" s="36"/>
      <c r="E14" s="37"/>
      <c r="F14" s="38"/>
      <c r="G14" s="38"/>
      <c r="H14" s="38"/>
      <c r="I14" s="29"/>
    </row>
    <row r="15" spans="2:10" ht="15.75" x14ac:dyDescent="0.25">
      <c r="B15" s="12" t="s">
        <v>543</v>
      </c>
      <c r="C15" s="11"/>
      <c r="D15" s="12"/>
      <c r="E15" s="12"/>
      <c r="F15" s="12"/>
      <c r="G15" s="12"/>
      <c r="H15" s="12"/>
      <c r="I15" s="29"/>
      <c r="J15" s="1" t="s">
        <v>21</v>
      </c>
    </row>
  </sheetData>
  <mergeCells count="9">
    <mergeCell ref="B8:H8"/>
    <mergeCell ref="B9:H9"/>
    <mergeCell ref="B10:H10"/>
    <mergeCell ref="E1:H1"/>
    <mergeCell ref="E2:H2"/>
    <mergeCell ref="E3:H3"/>
    <mergeCell ref="B5:H5"/>
    <mergeCell ref="B6:H6"/>
    <mergeCell ref="B7:H7"/>
  </mergeCells>
  <pageMargins left="0.78740157480314965" right="0.19685039370078741"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K22"/>
  <sheetViews>
    <sheetView tabSelected="1" view="pageBreakPreview" zoomScaleSheetLayoutView="100" workbookViewId="0">
      <selection activeCell="O14" sqref="O14"/>
    </sheetView>
  </sheetViews>
  <sheetFormatPr defaultRowHeight="15" x14ac:dyDescent="0.25"/>
  <cols>
    <col min="1" max="1" width="5.140625" style="1" customWidth="1"/>
    <col min="2" max="2" width="4.42578125" style="1" customWidth="1"/>
    <col min="3" max="3" width="32.85546875" style="1" customWidth="1"/>
    <col min="4" max="4" width="12.28515625" style="1" customWidth="1"/>
    <col min="5" max="8" width="11" style="1" customWidth="1"/>
    <col min="9" max="9" width="3" style="1" customWidth="1"/>
    <col min="10" max="10" width="10.28515625" style="1" customWidth="1"/>
    <col min="11" max="11" width="9.140625" style="1" hidden="1" customWidth="1"/>
    <col min="12" max="12" width="4.85546875" style="1" customWidth="1"/>
    <col min="13" max="16384" width="9.140625" style="1"/>
  </cols>
  <sheetData>
    <row r="1" spans="2:10" ht="16.5" thickBot="1" x14ac:dyDescent="0.3">
      <c r="B1" s="29"/>
      <c r="C1" s="29"/>
      <c r="D1" s="29"/>
      <c r="E1" s="287"/>
      <c r="F1" s="287"/>
      <c r="G1" s="287"/>
      <c r="H1" s="287"/>
      <c r="I1" s="29"/>
      <c r="J1" s="2">
        <v>12.75</v>
      </c>
    </row>
    <row r="2" spans="2:10" ht="15.75" x14ac:dyDescent="0.25">
      <c r="B2" s="29"/>
      <c r="C2" s="29"/>
      <c r="D2" s="29"/>
      <c r="E2" s="287"/>
      <c r="F2" s="287"/>
      <c r="G2" s="287"/>
      <c r="H2" s="287"/>
      <c r="I2" s="29"/>
    </row>
    <row r="3" spans="2:10" ht="15.75" x14ac:dyDescent="0.25">
      <c r="B3" s="29"/>
      <c r="C3" s="29"/>
      <c r="D3" s="29"/>
      <c r="E3" s="287"/>
      <c r="F3" s="287"/>
      <c r="G3" s="287"/>
      <c r="H3" s="287"/>
      <c r="I3" s="29"/>
    </row>
    <row r="4" spans="2:10" ht="15.75" x14ac:dyDescent="0.25">
      <c r="B4" s="27"/>
      <c r="C4" s="27"/>
      <c r="D4" s="27"/>
      <c r="E4" s="28"/>
      <c r="F4" s="28"/>
      <c r="G4" s="28"/>
      <c r="H4" s="28"/>
      <c r="I4" s="29"/>
    </row>
    <row r="5" spans="2:10" ht="15.75" x14ac:dyDescent="0.25">
      <c r="B5" s="278" t="s">
        <v>0</v>
      </c>
      <c r="C5" s="278"/>
      <c r="D5" s="278"/>
      <c r="E5" s="278"/>
      <c r="F5" s="278"/>
      <c r="G5" s="278"/>
      <c r="H5" s="278"/>
      <c r="I5" s="29"/>
    </row>
    <row r="6" spans="2:10" ht="15.75" x14ac:dyDescent="0.25">
      <c r="B6" s="278" t="s">
        <v>521</v>
      </c>
      <c r="C6" s="278"/>
      <c r="D6" s="278"/>
      <c r="E6" s="278"/>
      <c r="F6" s="278"/>
      <c r="G6" s="278"/>
      <c r="H6" s="278"/>
      <c r="I6" s="29"/>
    </row>
    <row r="7" spans="2:10" ht="15.75" x14ac:dyDescent="0.25">
      <c r="B7" s="278" t="s">
        <v>522</v>
      </c>
      <c r="C7" s="278"/>
      <c r="D7" s="278"/>
      <c r="E7" s="278"/>
      <c r="F7" s="278"/>
      <c r="G7" s="278"/>
      <c r="H7" s="278"/>
      <c r="I7" s="29"/>
    </row>
    <row r="8" spans="2:10" ht="17.25" customHeight="1" x14ac:dyDescent="0.25">
      <c r="B8" s="279" t="s">
        <v>523</v>
      </c>
      <c r="C8" s="279"/>
      <c r="D8" s="279"/>
      <c r="E8" s="279"/>
      <c r="F8" s="279"/>
      <c r="G8" s="279"/>
      <c r="H8" s="279"/>
      <c r="I8" s="29"/>
    </row>
    <row r="9" spans="2:10" ht="23.25" customHeight="1" x14ac:dyDescent="0.25">
      <c r="B9" s="298" t="s">
        <v>546</v>
      </c>
      <c r="C9" s="298"/>
      <c r="D9" s="298"/>
      <c r="E9" s="298"/>
      <c r="F9" s="298"/>
      <c r="G9" s="298"/>
      <c r="H9" s="298"/>
      <c r="I9" s="29"/>
    </row>
    <row r="10" spans="2:10" ht="16.5" customHeight="1" x14ac:dyDescent="0.25">
      <c r="B10" s="281" t="s">
        <v>542</v>
      </c>
      <c r="C10" s="281"/>
      <c r="D10" s="281"/>
      <c r="E10" s="281"/>
      <c r="F10" s="281"/>
      <c r="G10" s="281"/>
      <c r="H10" s="281"/>
      <c r="I10" s="29"/>
    </row>
    <row r="11" spans="2:10" ht="16.5" thickBot="1" x14ac:dyDescent="0.3">
      <c r="B11" s="30"/>
      <c r="C11" s="30"/>
      <c r="D11" s="158"/>
      <c r="E11" s="30"/>
      <c r="F11" s="30"/>
      <c r="G11" s="30"/>
      <c r="H11" s="30"/>
      <c r="I11" s="29"/>
    </row>
    <row r="12" spans="2:10" ht="63.75" thickBot="1" x14ac:dyDescent="0.3">
      <c r="B12" s="175" t="s">
        <v>2</v>
      </c>
      <c r="C12" s="159" t="s">
        <v>3</v>
      </c>
      <c r="D12" s="159" t="s">
        <v>4</v>
      </c>
      <c r="E12" s="160" t="s">
        <v>5</v>
      </c>
      <c r="F12" s="159" t="s">
        <v>6</v>
      </c>
      <c r="G12" s="160" t="s">
        <v>7</v>
      </c>
      <c r="H12" s="159" t="s">
        <v>8</v>
      </c>
      <c r="I12" s="29"/>
      <c r="J12" s="3"/>
    </row>
    <row r="13" spans="2:10" ht="15.75" customHeight="1" thickBot="1" x14ac:dyDescent="0.3">
      <c r="B13" s="44" t="s">
        <v>9</v>
      </c>
      <c r="C13" s="176" t="s">
        <v>534</v>
      </c>
      <c r="D13" s="46" t="s">
        <v>81</v>
      </c>
      <c r="E13" s="47">
        <f>13.2/60</f>
        <v>0.22</v>
      </c>
      <c r="F13" s="48">
        <f>$E13*J$1</f>
        <v>2.8050000000000002</v>
      </c>
      <c r="G13" s="48">
        <f t="shared" ref="G13" si="0">F13*20%</f>
        <v>0.56100000000000005</v>
      </c>
      <c r="H13" s="49">
        <f t="shared" ref="H13" si="1">F13+G13</f>
        <v>3.3660000000000001</v>
      </c>
      <c r="I13" s="29"/>
    </row>
    <row r="14" spans="2:10" ht="31.5" customHeight="1" thickBot="1" x14ac:dyDescent="0.3">
      <c r="B14" s="44" t="s">
        <v>11</v>
      </c>
      <c r="C14" s="176" t="s">
        <v>535</v>
      </c>
      <c r="D14" s="46" t="s">
        <v>45</v>
      </c>
      <c r="E14" s="47">
        <f>7.2/60</f>
        <v>0.12000000000000001</v>
      </c>
      <c r="F14" s="48">
        <f>$E14*J$1</f>
        <v>1.53</v>
      </c>
      <c r="G14" s="48">
        <f t="shared" ref="G14:G19" si="2">F14*20%</f>
        <v>0.30600000000000005</v>
      </c>
      <c r="H14" s="49">
        <f t="shared" ref="H14:H19" si="3">F14+G14</f>
        <v>1.8360000000000001</v>
      </c>
      <c r="I14" s="29"/>
    </row>
    <row r="15" spans="2:10" ht="28.5" customHeight="1" thickBot="1" x14ac:dyDescent="0.3">
      <c r="B15" s="44" t="s">
        <v>12</v>
      </c>
      <c r="C15" s="176" t="s">
        <v>536</v>
      </c>
      <c r="D15" s="46" t="s">
        <v>537</v>
      </c>
      <c r="E15" s="47">
        <f>10.2/60</f>
        <v>0.16999999999999998</v>
      </c>
      <c r="F15" s="48">
        <f t="shared" ref="F15:F19" si="4">$E15*J$1</f>
        <v>2.1675</v>
      </c>
      <c r="G15" s="48">
        <f t="shared" si="2"/>
        <v>0.4335</v>
      </c>
      <c r="H15" s="49">
        <f t="shared" si="3"/>
        <v>2.601</v>
      </c>
      <c r="I15" s="29"/>
    </row>
    <row r="16" spans="2:10" ht="31.5" customHeight="1" thickBot="1" x14ac:dyDescent="0.3">
      <c r="B16" s="44" t="s">
        <v>14</v>
      </c>
      <c r="C16" s="176" t="s">
        <v>538</v>
      </c>
      <c r="D16" s="46" t="s">
        <v>537</v>
      </c>
      <c r="E16" s="47">
        <f>3/60</f>
        <v>0.05</v>
      </c>
      <c r="F16" s="48">
        <f t="shared" si="4"/>
        <v>0.63750000000000007</v>
      </c>
      <c r="G16" s="48">
        <f t="shared" si="2"/>
        <v>0.12750000000000003</v>
      </c>
      <c r="H16" s="49">
        <f t="shared" si="3"/>
        <v>0.76500000000000012</v>
      </c>
      <c r="I16" s="29"/>
    </row>
    <row r="17" spans="2:10" ht="31.5" customHeight="1" thickBot="1" x14ac:dyDescent="0.3">
      <c r="B17" s="44" t="s">
        <v>15</v>
      </c>
      <c r="C17" s="176" t="s">
        <v>539</v>
      </c>
      <c r="D17" s="46"/>
      <c r="E17" s="47"/>
      <c r="F17" s="48"/>
      <c r="G17" s="48"/>
      <c r="H17" s="49"/>
      <c r="I17" s="29"/>
    </row>
    <row r="18" spans="2:10" ht="15.75" customHeight="1" thickBot="1" x14ac:dyDescent="0.3">
      <c r="B18" s="44"/>
      <c r="C18" s="176" t="s">
        <v>540</v>
      </c>
      <c r="D18" s="46" t="s">
        <v>10</v>
      </c>
      <c r="E18" s="47">
        <f>8.8/60</f>
        <v>0.14666666666666667</v>
      </c>
      <c r="F18" s="48">
        <f t="shared" ref="F18" si="5">$E18*J$1</f>
        <v>1.87</v>
      </c>
      <c r="G18" s="48">
        <f t="shared" ref="G18" si="6">F18*20%</f>
        <v>0.37400000000000005</v>
      </c>
      <c r="H18" s="49">
        <f t="shared" ref="H18" si="7">F18+G18</f>
        <v>2.2440000000000002</v>
      </c>
      <c r="I18" s="29"/>
    </row>
    <row r="19" spans="2:10" ht="15.75" customHeight="1" thickBot="1" x14ac:dyDescent="0.3">
      <c r="B19" s="44"/>
      <c r="C19" s="176" t="s">
        <v>541</v>
      </c>
      <c r="D19" s="46" t="s">
        <v>10</v>
      </c>
      <c r="E19" s="47">
        <f>4.2/60</f>
        <v>7.0000000000000007E-2</v>
      </c>
      <c r="F19" s="48">
        <f t="shared" si="4"/>
        <v>0.89250000000000007</v>
      </c>
      <c r="G19" s="48">
        <f t="shared" si="2"/>
        <v>0.17850000000000002</v>
      </c>
      <c r="H19" s="49">
        <f t="shared" si="3"/>
        <v>1.0710000000000002</v>
      </c>
      <c r="I19" s="29"/>
    </row>
    <row r="20" spans="2:10" ht="15.75" customHeight="1" x14ac:dyDescent="0.25">
      <c r="B20" s="35"/>
      <c r="C20" s="177"/>
      <c r="D20" s="178"/>
      <c r="E20" s="37"/>
      <c r="F20" s="38"/>
      <c r="G20" s="38"/>
      <c r="H20" s="38"/>
      <c r="I20" s="29"/>
    </row>
    <row r="21" spans="2:10" ht="15.75" customHeight="1" x14ac:dyDescent="0.25">
      <c r="B21" s="35"/>
      <c r="C21" s="177"/>
      <c r="D21" s="178"/>
      <c r="E21" s="37"/>
      <c r="F21" s="38"/>
      <c r="G21" s="38"/>
      <c r="H21" s="38"/>
      <c r="I21" s="29"/>
    </row>
    <row r="22" spans="2:10" ht="15.75" x14ac:dyDescent="0.25">
      <c r="B22" s="12" t="s">
        <v>545</v>
      </c>
      <c r="C22" s="11"/>
      <c r="D22" s="12"/>
      <c r="E22" s="12"/>
      <c r="F22" s="12"/>
      <c r="G22" s="12"/>
      <c r="H22" s="12"/>
      <c r="I22" s="29"/>
      <c r="J22" s="1" t="s">
        <v>21</v>
      </c>
    </row>
  </sheetData>
  <mergeCells count="9">
    <mergeCell ref="B8:H8"/>
    <mergeCell ref="B9:H9"/>
    <mergeCell ref="B10:H10"/>
    <mergeCell ref="E1:H1"/>
    <mergeCell ref="E2:H2"/>
    <mergeCell ref="E3:H3"/>
    <mergeCell ref="B5:H5"/>
    <mergeCell ref="B6:H6"/>
    <mergeCell ref="B7:H7"/>
  </mergeCells>
  <pageMargins left="0.78740157480314965" right="0.1968503937007874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11</vt:i4>
      </vt:variant>
    </vt:vector>
  </HeadingPairs>
  <TitlesOfParts>
    <vt:vector size="19" baseType="lpstr">
      <vt:lpstr>по 1218 2025</vt:lpstr>
      <vt:lpstr>не вход в перечень</vt:lpstr>
      <vt:lpstr>картофель</vt:lpstr>
      <vt:lpstr>Лист3</vt:lpstr>
      <vt:lpstr>вода сверх норм 2025</vt:lpstr>
      <vt:lpstr>колка не вход в перечень2025</vt:lpstr>
      <vt:lpstr>снег не вход в перечень2025</vt:lpstr>
      <vt:lpstr>услуг не вход в перечень2025</vt:lpstr>
      <vt:lpstr>'вода сверх норм 2025'!Заголовки_для_печати</vt:lpstr>
      <vt:lpstr>'колка не вход в перечень2025'!Заголовки_для_печати</vt:lpstr>
      <vt:lpstr>'по 1218 2025'!Заголовки_для_печати</vt:lpstr>
      <vt:lpstr>'снег не вход в перечень2025'!Заголовки_для_печати</vt:lpstr>
      <vt:lpstr>'услуг не вход в перечень2025'!Заголовки_для_печати</vt:lpstr>
      <vt:lpstr>'вода сверх норм 2025'!Область_печати</vt:lpstr>
      <vt:lpstr>картофель!Область_печати</vt:lpstr>
      <vt:lpstr>'колка не вход в перечень2025'!Область_печати</vt:lpstr>
      <vt:lpstr>'по 1218 2025'!Область_печати</vt:lpstr>
      <vt:lpstr>'снег не вход в перечень2025'!Область_печати</vt:lpstr>
      <vt:lpstr>'услуг не вход в перечень2025'!Область_печати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2025-01-15T08:40:23Z</cp:lastPrinted>
  <dcterms:created xsi:type="dcterms:W3CDTF">2020-12-30T13:54:26Z</dcterms:created>
  <dcterms:modified xsi:type="dcterms:W3CDTF">2025-01-16T05:53:01Z</dcterms:modified>
</cp:coreProperties>
</file>